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0815" yWindow="11715" windowWidth="28305" windowHeight="148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4" i="1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</calcChain>
</file>

<file path=xl/sharedStrings.xml><?xml version="1.0" encoding="utf-8"?>
<sst xmlns="http://schemas.openxmlformats.org/spreadsheetml/2006/main" count="848" uniqueCount="310">
  <si>
    <t>国家励志奖学金-国家资助审批(院系)</t>
  </si>
  <si>
    <t>学校名称：</t>
  </si>
  <si>
    <t>华北水利水电大学</t>
  </si>
  <si>
    <t>序号</t>
  </si>
  <si>
    <t>姓名</t>
  </si>
  <si>
    <t>性别</t>
  </si>
  <si>
    <t>学生类型</t>
  </si>
  <si>
    <t>项目名称</t>
  </si>
  <si>
    <t>资助标准</t>
  </si>
  <si>
    <t>院系名称</t>
  </si>
  <si>
    <t>专业名称</t>
  </si>
  <si>
    <t>班级名称</t>
  </si>
  <si>
    <t>学号</t>
  </si>
  <si>
    <t>入学年份</t>
  </si>
  <si>
    <t>经济困难认定等级</t>
  </si>
  <si>
    <t>成绩排名</t>
  </si>
  <si>
    <t>成绩排名百分比</t>
  </si>
  <si>
    <t>是否实行综合考评</t>
  </si>
  <si>
    <t>综合考评排名</t>
  </si>
  <si>
    <t>综合考评排名百分比</t>
  </si>
  <si>
    <t>李一博</t>
  </si>
  <si>
    <t>男</t>
  </si>
  <si>
    <t>本科</t>
  </si>
  <si>
    <t>国家励志奖学金</t>
  </si>
  <si>
    <t>环境与市政工程学院</t>
  </si>
  <si>
    <t>给排水科学与工程</t>
  </si>
  <si>
    <t>2018129</t>
  </si>
  <si>
    <t>201812920</t>
  </si>
  <si>
    <t>特别困难</t>
  </si>
  <si>
    <t>1/119</t>
  </si>
  <si>
    <t>是</t>
  </si>
  <si>
    <t>5/119</t>
  </si>
  <si>
    <t>王文豫</t>
  </si>
  <si>
    <t>女</t>
  </si>
  <si>
    <t>201812904</t>
  </si>
  <si>
    <t>一般困难</t>
  </si>
  <si>
    <t>2/119</t>
  </si>
  <si>
    <t>201812916</t>
  </si>
  <si>
    <t>比较困难</t>
  </si>
  <si>
    <t>7/119</t>
  </si>
  <si>
    <t>16/119</t>
  </si>
  <si>
    <t>李松华</t>
  </si>
  <si>
    <t>2018130</t>
  </si>
  <si>
    <t>201813017</t>
  </si>
  <si>
    <t>8/119</t>
  </si>
  <si>
    <t>张亚斌</t>
  </si>
  <si>
    <t>滕璐瑶</t>
  </si>
  <si>
    <t>201813031</t>
  </si>
  <si>
    <t>12/119</t>
  </si>
  <si>
    <t>凌西华</t>
  </si>
  <si>
    <t>2019129</t>
  </si>
  <si>
    <t>201912926</t>
  </si>
  <si>
    <t>9/124</t>
  </si>
  <si>
    <t>3/124</t>
  </si>
  <si>
    <t>李梦雨</t>
  </si>
  <si>
    <t>2019130</t>
  </si>
  <si>
    <t>201913015</t>
  </si>
  <si>
    <t>8/124</t>
  </si>
  <si>
    <t>5/124</t>
  </si>
  <si>
    <t>李笑妍</t>
  </si>
  <si>
    <t>201913014</t>
  </si>
  <si>
    <t>2/124</t>
  </si>
  <si>
    <t>7/124</t>
  </si>
  <si>
    <t>南勤政</t>
  </si>
  <si>
    <t>201713320</t>
  </si>
  <si>
    <t>6/124</t>
  </si>
  <si>
    <t>牛文星</t>
  </si>
  <si>
    <t>201913002</t>
  </si>
  <si>
    <t>江才女</t>
  </si>
  <si>
    <t>给排水科学与工程（一本）</t>
  </si>
  <si>
    <t>2017133</t>
  </si>
  <si>
    <t>201713306</t>
  </si>
  <si>
    <t>6/131</t>
  </si>
  <si>
    <t>吴金想</t>
  </si>
  <si>
    <t>201713309</t>
  </si>
  <si>
    <t>1/131</t>
  </si>
  <si>
    <t>2/131</t>
  </si>
  <si>
    <t>杜书雅</t>
  </si>
  <si>
    <t>2017134</t>
  </si>
  <si>
    <t>201713411</t>
  </si>
  <si>
    <t>11/131</t>
  </si>
  <si>
    <t>8/131</t>
  </si>
  <si>
    <t>侯笑鹏</t>
  </si>
  <si>
    <t>201713418</t>
  </si>
  <si>
    <t>7/131</t>
  </si>
  <si>
    <t>5/131</t>
  </si>
  <si>
    <t>师宝宝</t>
  </si>
  <si>
    <t>201713405</t>
  </si>
  <si>
    <t>4/131</t>
  </si>
  <si>
    <t>张猛</t>
  </si>
  <si>
    <t>2017135</t>
  </si>
  <si>
    <t>201713510</t>
  </si>
  <si>
    <t>李圣哲</t>
  </si>
  <si>
    <t>2017136</t>
  </si>
  <si>
    <t>201713616</t>
  </si>
  <si>
    <t>3/131</t>
  </si>
  <si>
    <t>黄玉鹏</t>
  </si>
  <si>
    <t>环境工程</t>
  </si>
  <si>
    <t>2018138</t>
  </si>
  <si>
    <t>201813830</t>
  </si>
  <si>
    <t>7/99</t>
  </si>
  <si>
    <t>5/99</t>
  </si>
  <si>
    <t>苏雨轩</t>
  </si>
  <si>
    <t>201813821</t>
  </si>
  <si>
    <t>4/99</t>
  </si>
  <si>
    <t>汪焕鹏</t>
  </si>
  <si>
    <t>201813820</t>
  </si>
  <si>
    <t>1/99</t>
  </si>
  <si>
    <t>颜一彤</t>
  </si>
  <si>
    <t>201813833</t>
  </si>
  <si>
    <t>3/99</t>
  </si>
  <si>
    <t>2/99</t>
  </si>
  <si>
    <t>张鑫</t>
  </si>
  <si>
    <t>201813816</t>
  </si>
  <si>
    <t>6/99</t>
  </si>
  <si>
    <t>周凯</t>
  </si>
  <si>
    <t>201813823</t>
  </si>
  <si>
    <t>姜嘉颖</t>
  </si>
  <si>
    <t>环境工程（一本）</t>
  </si>
  <si>
    <t>2017143</t>
  </si>
  <si>
    <t>201714321</t>
  </si>
  <si>
    <t>6/86</t>
  </si>
  <si>
    <t>8/86</t>
  </si>
  <si>
    <t>李鼎</t>
  </si>
  <si>
    <t>201714317</t>
  </si>
  <si>
    <t>2/86</t>
  </si>
  <si>
    <t>李盼莹</t>
  </si>
  <si>
    <t>201714316</t>
  </si>
  <si>
    <t>4/86</t>
  </si>
  <si>
    <t>7/86</t>
  </si>
  <si>
    <t>刘家乐</t>
  </si>
  <si>
    <t>201714307</t>
  </si>
  <si>
    <t>5/86</t>
  </si>
  <si>
    <t>李思琦</t>
  </si>
  <si>
    <t>环境科学与工程类</t>
  </si>
  <si>
    <t>2019119</t>
  </si>
  <si>
    <t>201911915</t>
  </si>
  <si>
    <t>2/110</t>
  </si>
  <si>
    <t>1/110</t>
  </si>
  <si>
    <t>高孟飞</t>
  </si>
  <si>
    <t>2019120</t>
  </si>
  <si>
    <t>201912022</t>
  </si>
  <si>
    <t>3/110</t>
  </si>
  <si>
    <t>6/110</t>
  </si>
  <si>
    <t>慕浩枫</t>
  </si>
  <si>
    <t>201912027</t>
  </si>
  <si>
    <t>8/110</t>
  </si>
  <si>
    <t>19/110</t>
  </si>
  <si>
    <t>许朋飞</t>
  </si>
  <si>
    <t>201912009</t>
  </si>
  <si>
    <t>10/110</t>
  </si>
  <si>
    <t>何灵瑜</t>
  </si>
  <si>
    <t>2019122</t>
  </si>
  <si>
    <t>201912208</t>
  </si>
  <si>
    <t>9/110</t>
  </si>
  <si>
    <t>罗满满</t>
  </si>
  <si>
    <t>201912219</t>
  </si>
  <si>
    <t>4/110</t>
  </si>
  <si>
    <t>5/110</t>
  </si>
  <si>
    <t>柏咸劲</t>
  </si>
  <si>
    <t>建筑环境与能源应用工程</t>
  </si>
  <si>
    <t>2017138</t>
  </si>
  <si>
    <t>201713826</t>
  </si>
  <si>
    <t>3/121</t>
  </si>
  <si>
    <t>1/121</t>
  </si>
  <si>
    <t>郭市伟</t>
  </si>
  <si>
    <t>201713829</t>
  </si>
  <si>
    <t>7/121</t>
  </si>
  <si>
    <t>18/121</t>
  </si>
  <si>
    <t>梁静雷</t>
  </si>
  <si>
    <t>201713830</t>
  </si>
  <si>
    <t>5/121</t>
  </si>
  <si>
    <t>17/121</t>
  </si>
  <si>
    <t>杨朝阳</t>
  </si>
  <si>
    <t>201713818</t>
  </si>
  <si>
    <t>4/121</t>
  </si>
  <si>
    <t>19/121</t>
  </si>
  <si>
    <t>杨康</t>
  </si>
  <si>
    <t>201713820</t>
  </si>
  <si>
    <t>6/121</t>
  </si>
  <si>
    <t>8/121</t>
  </si>
  <si>
    <t>张冰阳</t>
  </si>
  <si>
    <t>2017139</t>
  </si>
  <si>
    <t>201713913</t>
  </si>
  <si>
    <t>杨心宇</t>
  </si>
  <si>
    <t>2017140</t>
  </si>
  <si>
    <t>201714017</t>
  </si>
  <si>
    <t>10/121</t>
  </si>
  <si>
    <t>岳琰</t>
  </si>
  <si>
    <t>2018134</t>
  </si>
  <si>
    <t>201813427</t>
  </si>
  <si>
    <t>1/113</t>
  </si>
  <si>
    <t>乔羽西</t>
  </si>
  <si>
    <t>2018135</t>
  </si>
  <si>
    <t>201813507</t>
  </si>
  <si>
    <t>7/113</t>
  </si>
  <si>
    <t>3/113</t>
  </si>
  <si>
    <t>王一鸣</t>
  </si>
  <si>
    <t>201813503</t>
  </si>
  <si>
    <t>6/113</t>
  </si>
  <si>
    <t>5/113</t>
  </si>
  <si>
    <t>周宇轩</t>
  </si>
  <si>
    <t>201813519</t>
  </si>
  <si>
    <t>8/113</t>
  </si>
  <si>
    <t>李娜</t>
  </si>
  <si>
    <t>2018136</t>
  </si>
  <si>
    <t>201813617</t>
  </si>
  <si>
    <t>4/113</t>
  </si>
  <si>
    <t>吴亚琦</t>
  </si>
  <si>
    <t>201813610</t>
  </si>
  <si>
    <t>2/113</t>
  </si>
  <si>
    <t>范艺卓</t>
  </si>
  <si>
    <t>2019123</t>
  </si>
  <si>
    <t>201912321</t>
  </si>
  <si>
    <t>4/117</t>
  </si>
  <si>
    <t>2/117</t>
  </si>
  <si>
    <t>秦文君</t>
  </si>
  <si>
    <t>201912326</t>
  </si>
  <si>
    <t>7/117</t>
  </si>
  <si>
    <t>3/117</t>
  </si>
  <si>
    <t>王移民</t>
  </si>
  <si>
    <t>2019124</t>
  </si>
  <si>
    <t>201912403</t>
  </si>
  <si>
    <t>6/117</t>
  </si>
  <si>
    <t>9/117</t>
  </si>
  <si>
    <t>杨俊成</t>
  </si>
  <si>
    <t>201912415</t>
  </si>
  <si>
    <t>8/117</t>
  </si>
  <si>
    <t>秦兆龙</t>
  </si>
  <si>
    <t>2019125</t>
  </si>
  <si>
    <t>201912521</t>
  </si>
  <si>
    <t>10/117</t>
  </si>
  <si>
    <t>5/117</t>
  </si>
  <si>
    <t>王京雷</t>
  </si>
  <si>
    <t>消防工程</t>
  </si>
  <si>
    <t>2017146</t>
  </si>
  <si>
    <t>201714602</t>
  </si>
  <si>
    <t>2/48</t>
  </si>
  <si>
    <t>5/48</t>
  </si>
  <si>
    <t>赵硕</t>
  </si>
  <si>
    <t>201714624</t>
  </si>
  <si>
    <t>3/48</t>
  </si>
  <si>
    <t>田喆</t>
  </si>
  <si>
    <t>2018140</t>
  </si>
  <si>
    <t>201814003</t>
  </si>
  <si>
    <t>3/50</t>
  </si>
  <si>
    <t>魏心雨</t>
  </si>
  <si>
    <t>2018141</t>
  </si>
  <si>
    <t>201814125</t>
  </si>
  <si>
    <t>4/50</t>
  </si>
  <si>
    <t>6/50</t>
  </si>
  <si>
    <t>夏斌</t>
  </si>
  <si>
    <t>201814120</t>
  </si>
  <si>
    <t>5/50</t>
  </si>
  <si>
    <t>10/50</t>
  </si>
  <si>
    <t>张心怡</t>
  </si>
  <si>
    <t>2019131</t>
  </si>
  <si>
    <t>201913117</t>
  </si>
  <si>
    <t>2/55</t>
  </si>
  <si>
    <t>4/55</t>
  </si>
  <si>
    <t>田彬燦</t>
  </si>
  <si>
    <t>2019132</t>
  </si>
  <si>
    <t>201913205</t>
  </si>
  <si>
    <t>3/55</t>
  </si>
  <si>
    <t>7/55</t>
  </si>
  <si>
    <t>肖莹莹</t>
  </si>
  <si>
    <t>201913214</t>
  </si>
  <si>
    <t>张俊</t>
  </si>
  <si>
    <t>应用化学</t>
  </si>
  <si>
    <t>2017147</t>
  </si>
  <si>
    <t>201714716</t>
  </si>
  <si>
    <t>1/67</t>
  </si>
  <si>
    <t>3/67</t>
  </si>
  <si>
    <t>贺雅婷</t>
  </si>
  <si>
    <t>2017148</t>
  </si>
  <si>
    <t>201714829</t>
  </si>
  <si>
    <t>4/67</t>
  </si>
  <si>
    <t>贾喻森</t>
  </si>
  <si>
    <t>201714832</t>
  </si>
  <si>
    <t>5/67</t>
  </si>
  <si>
    <t>10/67</t>
  </si>
  <si>
    <t>刘童童</t>
  </si>
  <si>
    <t>2018143</t>
  </si>
  <si>
    <t>201814306</t>
  </si>
  <si>
    <t>1/72</t>
  </si>
  <si>
    <t>2/72</t>
  </si>
  <si>
    <t>张欣迎</t>
  </si>
  <si>
    <t>201814312</t>
  </si>
  <si>
    <t>5/72</t>
  </si>
  <si>
    <t>4/72</t>
  </si>
  <si>
    <t>王继萍</t>
  </si>
  <si>
    <t>2018144</t>
  </si>
  <si>
    <t>201814405</t>
  </si>
  <si>
    <t>6/72</t>
  </si>
  <si>
    <t>3/72</t>
  </si>
  <si>
    <t>何建玲</t>
  </si>
  <si>
    <t>2019116</t>
  </si>
  <si>
    <t>201911607</t>
  </si>
  <si>
    <t>7/74</t>
  </si>
  <si>
    <t>2/74</t>
  </si>
  <si>
    <t>黄诗玉</t>
  </si>
  <si>
    <t>201911623</t>
  </si>
  <si>
    <t>6/74</t>
  </si>
  <si>
    <t>1/74</t>
  </si>
  <si>
    <t>王善顺</t>
  </si>
  <si>
    <t>201911602</t>
  </si>
  <si>
    <t>5/74</t>
  </si>
  <si>
    <t>朱嘉琦</t>
  </si>
  <si>
    <t>201911606</t>
  </si>
  <si>
    <t>13/74</t>
  </si>
</sst>
</file>

<file path=xl/styles.xml><?xml version="1.0" encoding="utf-8"?>
<styleSheet xmlns="http://schemas.openxmlformats.org/spreadsheetml/2006/main">
  <fonts count="24">
    <font>
      <sz val="11"/>
      <color indexed="8"/>
      <name val="宋体"/>
      <charset val="134"/>
    </font>
    <font>
      <sz val="18"/>
      <color indexed="8"/>
      <name val="仿宋_GB2312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仿宋_GB2312"/>
      <family val="3"/>
      <charset val="134"/>
    </font>
    <font>
      <sz val="18"/>
      <color indexed="8"/>
      <name val="黑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2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7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23" borderId="9" applyNumberFormat="0" applyFont="0" applyAlignment="0" applyProtection="0">
      <alignment vertical="center"/>
    </xf>
  </cellStyleXfs>
  <cellXfs count="13">
    <xf numFmtId="0" fontId="0" fillId="0" borderId="0" xfId="0" applyAlignment="1">
      <alignment vertical="center"/>
    </xf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</cellXfs>
  <cellStyles count="42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适中" xfId="32" builtinId="28" customBuiltin="1"/>
    <cellStyle name="输出" xfId="33" builtinId="21" customBuiltin="1"/>
    <cellStyle name="输入" xfId="34" builtinId="20" customBuiltin="1"/>
    <cellStyle name="着色 1" xfId="35"/>
    <cellStyle name="着色 2" xfId="36"/>
    <cellStyle name="着色 3" xfId="37"/>
    <cellStyle name="着色 4" xfId="38"/>
    <cellStyle name="着色 5" xfId="39"/>
    <cellStyle name="着色 6" xfId="40"/>
    <cellStyle name="注释" xfId="41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281691</xdr:colOff>
      <xdr:row>9</xdr:row>
      <xdr:rowOff>62542</xdr:rowOff>
    </xdr:from>
    <xdr:to>
      <xdr:col>30</xdr:col>
      <xdr:colOff>343908</xdr:colOff>
      <xdr:row>16</xdr:row>
      <xdr:rowOff>8875</xdr:rowOff>
    </xdr:to>
    <xdr:sp macro="" textlink="">
      <xdr:nvSpPr>
        <xdr:cNvPr id="2" name="矩形 1"/>
        <xdr:cNvSpPr/>
      </xdr:nvSpPr>
      <xdr:spPr>
        <a:xfrm>
          <a:off x="8320791" y="2640642"/>
          <a:ext cx="16264132" cy="142603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CN" altLang="en-US" sz="8000" b="1" cap="none" spc="50">
              <a:ln w="0"/>
              <a:solidFill>
                <a:srgbClr val="FF0000">
                  <a:alpha val="1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FangSong_GB2312" panose="02010609030101010101" pitchFamily="49" charset="-122"/>
              <a:ea typeface="FangSong_GB2312" panose="02010609030101010101" pitchFamily="49" charset="-122"/>
            </a:rPr>
            <a:t>敏感数据 妥善保存</a:t>
          </a:r>
          <a:r>
            <a:rPr lang="zh-CN" altLang="en-US" sz="8000" b="1" cap="none" spc="50" baseline="0">
              <a:ln w="0"/>
              <a:solidFill>
                <a:srgbClr val="FF0000">
                  <a:alpha val="1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FangSong_GB2312" panose="02010609030101010101" pitchFamily="49" charset="-122"/>
              <a:ea typeface="FangSong_GB2312" panose="02010609030101010101" pitchFamily="49" charset="-122"/>
            </a:rPr>
            <a:t> </a:t>
          </a:r>
          <a:r>
            <a:rPr lang="zh-CN" altLang="en-US" sz="8000" b="1" cap="none" spc="50">
              <a:ln w="0"/>
              <a:solidFill>
                <a:srgbClr val="FF0000">
                  <a:alpha val="10000"/>
                </a:srgb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FangSong_GB2312" panose="02010609030101010101" pitchFamily="49" charset="-122"/>
              <a:ea typeface="FangSong_GB2312" panose="02010609030101010101" pitchFamily="49" charset="-122"/>
            </a:rPr>
            <a:t>禁止上传网盘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2"/>
  <sheetViews>
    <sheetView tabSelected="1" workbookViewId="0">
      <selection activeCell="J19" sqref="J19"/>
    </sheetView>
  </sheetViews>
  <sheetFormatPr defaultRowHeight="15.95" customHeight="1"/>
  <cols>
    <col min="1" max="1" width="5" style="4" bestFit="1" customWidth="1"/>
    <col min="2" max="2" width="6.375" style="4" bestFit="1" customWidth="1"/>
    <col min="3" max="3" width="5" style="4" bestFit="1" customWidth="1"/>
    <col min="4" max="4" width="9.375" style="4" customWidth="1"/>
    <col min="5" max="5" width="13.125" style="4" customWidth="1"/>
    <col min="6" max="6" width="11.5" style="4" customWidth="1"/>
    <col min="7" max="7" width="14.625" style="4" customWidth="1"/>
    <col min="8" max="8" width="20.375" style="4" bestFit="1" customWidth="1"/>
    <col min="9" max="9" width="20.125" style="5" customWidth="1"/>
    <col min="10" max="11" width="14.875" style="4" customWidth="1"/>
    <col min="12" max="12" width="18.375" style="4" customWidth="1"/>
    <col min="13" max="17" width="8.5" style="4" bestFit="1" customWidth="1"/>
    <col min="18" max="16384" width="9" style="5"/>
  </cols>
  <sheetData>
    <row r="1" spans="1:17" s="1" customFormat="1" ht="37.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2" customFormat="1" ht="15.95" customHeight="1">
      <c r="A2" s="6" t="s">
        <v>1</v>
      </c>
      <c r="B2" s="6"/>
      <c r="C2" s="12" t="s">
        <v>2</v>
      </c>
      <c r="D2" s="12"/>
      <c r="E2" s="12"/>
      <c r="F2" s="6"/>
      <c r="G2" s="6"/>
      <c r="H2" s="6"/>
      <c r="I2" s="10"/>
      <c r="J2" s="9"/>
      <c r="K2" s="9"/>
      <c r="L2" s="9"/>
      <c r="M2" s="9"/>
      <c r="N2" s="9"/>
      <c r="O2" s="9"/>
      <c r="P2" s="9"/>
      <c r="Q2" s="9"/>
    </row>
    <row r="3" spans="1:17" s="3" customFormat="1" ht="54" customHeight="1">
      <c r="A3" s="7" t="s">
        <v>3</v>
      </c>
      <c r="B3" s="8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</row>
    <row r="4" spans="1:17" s="2" customFormat="1" ht="15.95" customHeight="1">
      <c r="A4" s="9">
        <f>1</f>
        <v>1</v>
      </c>
      <c r="B4" s="9" t="s">
        <v>20</v>
      </c>
      <c r="C4" s="9" t="s">
        <v>21</v>
      </c>
      <c r="D4" s="9" t="s">
        <v>22</v>
      </c>
      <c r="E4" s="9" t="s">
        <v>23</v>
      </c>
      <c r="F4" s="9">
        <v>5000</v>
      </c>
      <c r="G4" s="9" t="s">
        <v>24</v>
      </c>
      <c r="H4" s="9" t="s">
        <v>25</v>
      </c>
      <c r="I4" s="9" t="s">
        <v>26</v>
      </c>
      <c r="J4" s="9" t="s">
        <v>27</v>
      </c>
      <c r="K4" s="9">
        <v>2018</v>
      </c>
      <c r="L4" s="9" t="s">
        <v>28</v>
      </c>
      <c r="M4" s="9" t="s">
        <v>29</v>
      </c>
      <c r="N4" s="9">
        <v>8.3999999999999995E-3</v>
      </c>
      <c r="O4" s="9" t="s">
        <v>30</v>
      </c>
      <c r="P4" s="9" t="s">
        <v>31</v>
      </c>
      <c r="Q4" s="9">
        <v>4.2000000000000003E-2</v>
      </c>
    </row>
    <row r="5" spans="1:17" s="2" customFormat="1" ht="15.95" customHeight="1">
      <c r="A5" s="9">
        <f>2</f>
        <v>2</v>
      </c>
      <c r="B5" s="9" t="s">
        <v>32</v>
      </c>
      <c r="C5" s="9" t="s">
        <v>33</v>
      </c>
      <c r="D5" s="9" t="s">
        <v>22</v>
      </c>
      <c r="E5" s="9" t="s">
        <v>23</v>
      </c>
      <c r="F5" s="9">
        <v>5000</v>
      </c>
      <c r="G5" s="9" t="s">
        <v>24</v>
      </c>
      <c r="H5" s="9" t="s">
        <v>25</v>
      </c>
      <c r="I5" s="9" t="s">
        <v>26</v>
      </c>
      <c r="J5" s="9" t="s">
        <v>34</v>
      </c>
      <c r="K5" s="9">
        <v>2018</v>
      </c>
      <c r="L5" s="9" t="s">
        <v>35</v>
      </c>
      <c r="M5" s="9" t="s">
        <v>36</v>
      </c>
      <c r="N5" s="9">
        <v>1.6799999999999999E-2</v>
      </c>
      <c r="O5" s="9" t="s">
        <v>30</v>
      </c>
      <c r="P5" s="9" t="s">
        <v>36</v>
      </c>
      <c r="Q5" s="9">
        <v>1.6799999999999999E-2</v>
      </c>
    </row>
    <row r="6" spans="1:17" s="2" customFormat="1" ht="15.95" customHeight="1">
      <c r="A6" s="9">
        <f>3</f>
        <v>3</v>
      </c>
      <c r="B6" s="9" t="s">
        <v>45</v>
      </c>
      <c r="C6" s="9" t="s">
        <v>21</v>
      </c>
      <c r="D6" s="9" t="s">
        <v>22</v>
      </c>
      <c r="E6" s="9" t="s">
        <v>23</v>
      </c>
      <c r="F6" s="9">
        <v>5000</v>
      </c>
      <c r="G6" s="9" t="s">
        <v>24</v>
      </c>
      <c r="H6" s="9" t="s">
        <v>25</v>
      </c>
      <c r="I6" s="9" t="s">
        <v>26</v>
      </c>
      <c r="J6" s="9" t="s">
        <v>37</v>
      </c>
      <c r="K6" s="9">
        <v>2018</v>
      </c>
      <c r="L6" s="9" t="s">
        <v>38</v>
      </c>
      <c r="M6" s="9" t="s">
        <v>39</v>
      </c>
      <c r="N6" s="9">
        <v>5.8799999999999998E-2</v>
      </c>
      <c r="O6" s="9" t="s">
        <v>30</v>
      </c>
      <c r="P6" s="9" t="s">
        <v>40</v>
      </c>
      <c r="Q6" s="9">
        <v>0.13450000000000001</v>
      </c>
    </row>
    <row r="7" spans="1:17" s="2" customFormat="1" ht="15.95" customHeight="1">
      <c r="A7" s="9">
        <f>4</f>
        <v>4</v>
      </c>
      <c r="B7" s="9" t="s">
        <v>41</v>
      </c>
      <c r="C7" s="9" t="s">
        <v>33</v>
      </c>
      <c r="D7" s="9" t="s">
        <v>22</v>
      </c>
      <c r="E7" s="9" t="s">
        <v>23</v>
      </c>
      <c r="F7" s="9">
        <v>5000</v>
      </c>
      <c r="G7" s="9" t="s">
        <v>24</v>
      </c>
      <c r="H7" s="9" t="s">
        <v>25</v>
      </c>
      <c r="I7" s="9" t="s">
        <v>42</v>
      </c>
      <c r="J7" s="9" t="s">
        <v>43</v>
      </c>
      <c r="K7" s="9">
        <v>2018</v>
      </c>
      <c r="L7" s="9" t="s">
        <v>35</v>
      </c>
      <c r="M7" s="9" t="s">
        <v>44</v>
      </c>
      <c r="N7" s="9">
        <v>6.7199999999999996E-2</v>
      </c>
      <c r="O7" s="9" t="s">
        <v>30</v>
      </c>
      <c r="P7" s="9" t="s">
        <v>39</v>
      </c>
      <c r="Q7" s="9">
        <v>5.8799999999999998E-2</v>
      </c>
    </row>
    <row r="8" spans="1:17" s="2" customFormat="1" ht="15.95" customHeight="1">
      <c r="A8" s="9">
        <f>5</f>
        <v>5</v>
      </c>
      <c r="B8" s="9" t="s">
        <v>46</v>
      </c>
      <c r="C8" s="9" t="s">
        <v>21</v>
      </c>
      <c r="D8" s="9" t="s">
        <v>22</v>
      </c>
      <c r="E8" s="9" t="s">
        <v>23</v>
      </c>
      <c r="F8" s="9">
        <v>5000</v>
      </c>
      <c r="G8" s="9" t="s">
        <v>24</v>
      </c>
      <c r="H8" s="9" t="s">
        <v>25</v>
      </c>
      <c r="I8" s="9" t="s">
        <v>42</v>
      </c>
      <c r="J8" s="9" t="s">
        <v>47</v>
      </c>
      <c r="K8" s="9">
        <v>2018</v>
      </c>
      <c r="L8" s="9" t="s">
        <v>35</v>
      </c>
      <c r="M8" s="9" t="s">
        <v>31</v>
      </c>
      <c r="N8" s="9">
        <v>4.2000000000000003E-2</v>
      </c>
      <c r="O8" s="9" t="s">
        <v>30</v>
      </c>
      <c r="P8" s="9" t="s">
        <v>48</v>
      </c>
      <c r="Q8" s="9">
        <v>0.1008</v>
      </c>
    </row>
    <row r="9" spans="1:17" s="2" customFormat="1" ht="15.95" customHeight="1">
      <c r="A9" s="9">
        <f>6</f>
        <v>6</v>
      </c>
      <c r="B9" s="9" t="s">
        <v>49</v>
      </c>
      <c r="C9" s="9" t="s">
        <v>33</v>
      </c>
      <c r="D9" s="9" t="s">
        <v>22</v>
      </c>
      <c r="E9" s="9" t="s">
        <v>23</v>
      </c>
      <c r="F9" s="9">
        <v>5000</v>
      </c>
      <c r="G9" s="9" t="s">
        <v>24</v>
      </c>
      <c r="H9" s="9" t="s">
        <v>25</v>
      </c>
      <c r="I9" s="9" t="s">
        <v>50</v>
      </c>
      <c r="J9" s="9" t="s">
        <v>51</v>
      </c>
      <c r="K9" s="9">
        <v>2019</v>
      </c>
      <c r="L9" s="9" t="s">
        <v>38</v>
      </c>
      <c r="M9" s="9" t="s">
        <v>52</v>
      </c>
      <c r="N9" s="9">
        <v>7.2599999999999998E-2</v>
      </c>
      <c r="O9" s="9" t="s">
        <v>30</v>
      </c>
      <c r="P9" s="9" t="s">
        <v>53</v>
      </c>
      <c r="Q9" s="9">
        <v>2.4199999999999999E-2</v>
      </c>
    </row>
    <row r="10" spans="1:17" s="2" customFormat="1" ht="15.95" customHeight="1">
      <c r="A10" s="9">
        <f>7</f>
        <v>7</v>
      </c>
      <c r="B10" s="9" t="s">
        <v>54</v>
      </c>
      <c r="C10" s="9" t="s">
        <v>33</v>
      </c>
      <c r="D10" s="9" t="s">
        <v>22</v>
      </c>
      <c r="E10" s="9" t="s">
        <v>23</v>
      </c>
      <c r="F10" s="9">
        <v>5000</v>
      </c>
      <c r="G10" s="9" t="s">
        <v>24</v>
      </c>
      <c r="H10" s="9" t="s">
        <v>25</v>
      </c>
      <c r="I10" s="9" t="s">
        <v>55</v>
      </c>
      <c r="J10" s="9" t="s">
        <v>56</v>
      </c>
      <c r="K10" s="9">
        <v>2019</v>
      </c>
      <c r="L10" s="9" t="s">
        <v>28</v>
      </c>
      <c r="M10" s="9" t="s">
        <v>57</v>
      </c>
      <c r="N10" s="9">
        <v>6.4500000000000002E-2</v>
      </c>
      <c r="O10" s="9" t="s">
        <v>30</v>
      </c>
      <c r="P10" s="9" t="s">
        <v>58</v>
      </c>
      <c r="Q10" s="9">
        <v>4.0300000000000002E-2</v>
      </c>
    </row>
    <row r="11" spans="1:17" s="2" customFormat="1" ht="15.95" customHeight="1">
      <c r="A11" s="9">
        <f>8</f>
        <v>8</v>
      </c>
      <c r="B11" s="9" t="s">
        <v>59</v>
      </c>
      <c r="C11" s="9" t="s">
        <v>33</v>
      </c>
      <c r="D11" s="9" t="s">
        <v>22</v>
      </c>
      <c r="E11" s="9" t="s">
        <v>23</v>
      </c>
      <c r="F11" s="9">
        <v>5000</v>
      </c>
      <c r="G11" s="9" t="s">
        <v>24</v>
      </c>
      <c r="H11" s="9" t="s">
        <v>25</v>
      </c>
      <c r="I11" s="9" t="s">
        <v>55</v>
      </c>
      <c r="J11" s="9" t="s">
        <v>60</v>
      </c>
      <c r="K11" s="9">
        <v>2019</v>
      </c>
      <c r="L11" s="9" t="s">
        <v>35</v>
      </c>
      <c r="M11" s="9" t="s">
        <v>61</v>
      </c>
      <c r="N11" s="9">
        <v>1.61E-2</v>
      </c>
      <c r="O11" s="9" t="s">
        <v>30</v>
      </c>
      <c r="P11" s="9" t="s">
        <v>62</v>
      </c>
      <c r="Q11" s="9">
        <v>5.6500000000000002E-2</v>
      </c>
    </row>
    <row r="12" spans="1:17" s="2" customFormat="1" ht="15.95" customHeight="1">
      <c r="A12" s="9">
        <f>9</f>
        <v>9</v>
      </c>
      <c r="B12" s="9" t="s">
        <v>63</v>
      </c>
      <c r="C12" s="9" t="s">
        <v>21</v>
      </c>
      <c r="D12" s="9" t="s">
        <v>22</v>
      </c>
      <c r="E12" s="9" t="s">
        <v>23</v>
      </c>
      <c r="F12" s="9">
        <v>5000</v>
      </c>
      <c r="G12" s="9" t="s">
        <v>24</v>
      </c>
      <c r="H12" s="9" t="s">
        <v>25</v>
      </c>
      <c r="I12" s="9" t="s">
        <v>55</v>
      </c>
      <c r="J12" s="9" t="s">
        <v>64</v>
      </c>
      <c r="K12" s="9">
        <v>2017</v>
      </c>
      <c r="L12" s="9" t="s">
        <v>35</v>
      </c>
      <c r="M12" s="9" t="s">
        <v>57</v>
      </c>
      <c r="N12" s="9">
        <v>6.4500000000000002E-2</v>
      </c>
      <c r="O12" s="9" t="s">
        <v>30</v>
      </c>
      <c r="P12" s="9" t="s">
        <v>65</v>
      </c>
      <c r="Q12" s="9">
        <v>4.8399999999999999E-2</v>
      </c>
    </row>
    <row r="13" spans="1:17" s="2" customFormat="1" ht="15.95" customHeight="1">
      <c r="A13" s="9">
        <f>10</f>
        <v>10</v>
      </c>
      <c r="B13" s="9" t="s">
        <v>66</v>
      </c>
      <c r="C13" s="9" t="s">
        <v>21</v>
      </c>
      <c r="D13" s="9" t="s">
        <v>22</v>
      </c>
      <c r="E13" s="9" t="s">
        <v>23</v>
      </c>
      <c r="F13" s="9">
        <v>5000</v>
      </c>
      <c r="G13" s="9" t="s">
        <v>24</v>
      </c>
      <c r="H13" s="9" t="s">
        <v>25</v>
      </c>
      <c r="I13" s="9" t="s">
        <v>55</v>
      </c>
      <c r="J13" s="9" t="s">
        <v>67</v>
      </c>
      <c r="K13" s="9">
        <v>2019</v>
      </c>
      <c r="L13" s="9" t="s">
        <v>35</v>
      </c>
      <c r="M13" s="9" t="s">
        <v>58</v>
      </c>
      <c r="N13" s="9">
        <v>4.0300000000000002E-2</v>
      </c>
      <c r="O13" s="9" t="s">
        <v>30</v>
      </c>
      <c r="P13" s="9" t="s">
        <v>57</v>
      </c>
      <c r="Q13" s="9">
        <v>6.4500000000000002E-2</v>
      </c>
    </row>
    <row r="14" spans="1:17" s="2" customFormat="1" ht="15.95" customHeight="1">
      <c r="A14" s="9">
        <f>11</f>
        <v>11</v>
      </c>
      <c r="B14" s="9" t="s">
        <v>68</v>
      </c>
      <c r="C14" s="9" t="s">
        <v>33</v>
      </c>
      <c r="D14" s="9" t="s">
        <v>22</v>
      </c>
      <c r="E14" s="9" t="s">
        <v>23</v>
      </c>
      <c r="F14" s="9">
        <v>5000</v>
      </c>
      <c r="G14" s="9" t="s">
        <v>24</v>
      </c>
      <c r="H14" s="9" t="s">
        <v>69</v>
      </c>
      <c r="I14" s="9" t="s">
        <v>70</v>
      </c>
      <c r="J14" s="9" t="s">
        <v>71</v>
      </c>
      <c r="K14" s="9">
        <v>2017</v>
      </c>
      <c r="L14" s="9" t="s">
        <v>35</v>
      </c>
      <c r="M14" s="9" t="s">
        <v>72</v>
      </c>
      <c r="N14" s="9">
        <v>4.58E-2</v>
      </c>
      <c r="O14" s="9" t="s">
        <v>30</v>
      </c>
      <c r="P14" s="9" t="s">
        <v>72</v>
      </c>
      <c r="Q14" s="9">
        <v>4.58E-2</v>
      </c>
    </row>
    <row r="15" spans="1:17" s="2" customFormat="1" ht="15.95" customHeight="1">
      <c r="A15" s="9">
        <f>12</f>
        <v>12</v>
      </c>
      <c r="B15" s="9" t="s">
        <v>73</v>
      </c>
      <c r="C15" s="9" t="s">
        <v>33</v>
      </c>
      <c r="D15" s="9" t="s">
        <v>22</v>
      </c>
      <c r="E15" s="9" t="s">
        <v>23</v>
      </c>
      <c r="F15" s="9">
        <v>5000</v>
      </c>
      <c r="G15" s="9" t="s">
        <v>24</v>
      </c>
      <c r="H15" s="9" t="s">
        <v>69</v>
      </c>
      <c r="I15" s="9" t="s">
        <v>70</v>
      </c>
      <c r="J15" s="9" t="s">
        <v>74</v>
      </c>
      <c r="K15" s="9">
        <v>2017</v>
      </c>
      <c r="L15" s="9" t="s">
        <v>35</v>
      </c>
      <c r="M15" s="9" t="s">
        <v>75</v>
      </c>
      <c r="N15" s="9">
        <v>7.6E-3</v>
      </c>
      <c r="O15" s="9" t="s">
        <v>30</v>
      </c>
      <c r="P15" s="9" t="s">
        <v>76</v>
      </c>
      <c r="Q15" s="9">
        <v>1.5299999999999999E-2</v>
      </c>
    </row>
    <row r="16" spans="1:17" s="2" customFormat="1" ht="15.95" customHeight="1">
      <c r="A16" s="9">
        <f>13</f>
        <v>13</v>
      </c>
      <c r="B16" s="9" t="s">
        <v>77</v>
      </c>
      <c r="C16" s="9" t="s">
        <v>33</v>
      </c>
      <c r="D16" s="9" t="s">
        <v>22</v>
      </c>
      <c r="E16" s="9" t="s">
        <v>23</v>
      </c>
      <c r="F16" s="9">
        <v>5000</v>
      </c>
      <c r="G16" s="9" t="s">
        <v>24</v>
      </c>
      <c r="H16" s="9" t="s">
        <v>69</v>
      </c>
      <c r="I16" s="9" t="s">
        <v>78</v>
      </c>
      <c r="J16" s="9" t="s">
        <v>79</v>
      </c>
      <c r="K16" s="9">
        <v>2017</v>
      </c>
      <c r="L16" s="9" t="s">
        <v>38</v>
      </c>
      <c r="M16" s="9" t="s">
        <v>80</v>
      </c>
      <c r="N16" s="9">
        <v>8.4000000000000005E-2</v>
      </c>
      <c r="O16" s="9" t="s">
        <v>30</v>
      </c>
      <c r="P16" s="9" t="s">
        <v>81</v>
      </c>
      <c r="Q16" s="9">
        <v>6.1100000000000002E-2</v>
      </c>
    </row>
    <row r="17" spans="1:17" s="2" customFormat="1" ht="15.95" customHeight="1">
      <c r="A17" s="9">
        <f>14</f>
        <v>14</v>
      </c>
      <c r="B17" s="9" t="s">
        <v>82</v>
      </c>
      <c r="C17" s="9" t="s">
        <v>21</v>
      </c>
      <c r="D17" s="9" t="s">
        <v>22</v>
      </c>
      <c r="E17" s="9" t="s">
        <v>23</v>
      </c>
      <c r="F17" s="9">
        <v>5000</v>
      </c>
      <c r="G17" s="9" t="s">
        <v>24</v>
      </c>
      <c r="H17" s="9" t="s">
        <v>69</v>
      </c>
      <c r="I17" s="9" t="s">
        <v>78</v>
      </c>
      <c r="J17" s="9" t="s">
        <v>83</v>
      </c>
      <c r="K17" s="9">
        <v>2017</v>
      </c>
      <c r="L17" s="9" t="s">
        <v>35</v>
      </c>
      <c r="M17" s="9" t="s">
        <v>84</v>
      </c>
      <c r="N17" s="9">
        <v>5.3400000000000003E-2</v>
      </c>
      <c r="O17" s="9" t="s">
        <v>30</v>
      </c>
      <c r="P17" s="9" t="s">
        <v>85</v>
      </c>
      <c r="Q17" s="9">
        <v>3.8199999999999998E-2</v>
      </c>
    </row>
    <row r="18" spans="1:17" s="2" customFormat="1" ht="15.95" customHeight="1">
      <c r="A18" s="9">
        <f>15</f>
        <v>15</v>
      </c>
      <c r="B18" s="9" t="s">
        <v>86</v>
      </c>
      <c r="C18" s="9" t="s">
        <v>33</v>
      </c>
      <c r="D18" s="9" t="s">
        <v>22</v>
      </c>
      <c r="E18" s="9" t="s">
        <v>23</v>
      </c>
      <c r="F18" s="9">
        <v>5000</v>
      </c>
      <c r="G18" s="9" t="s">
        <v>24</v>
      </c>
      <c r="H18" s="9" t="s">
        <v>69</v>
      </c>
      <c r="I18" s="9" t="s">
        <v>78</v>
      </c>
      <c r="J18" s="9" t="s">
        <v>87</v>
      </c>
      <c r="K18" s="9">
        <v>2017</v>
      </c>
      <c r="L18" s="9" t="s">
        <v>35</v>
      </c>
      <c r="M18" s="9" t="s">
        <v>88</v>
      </c>
      <c r="N18" s="9">
        <v>3.0499999999999999E-2</v>
      </c>
      <c r="O18" s="9" t="s">
        <v>30</v>
      </c>
      <c r="P18" s="9" t="s">
        <v>88</v>
      </c>
      <c r="Q18" s="9">
        <v>3.0499999999999999E-2</v>
      </c>
    </row>
    <row r="19" spans="1:17" s="2" customFormat="1" ht="15.95" customHeight="1">
      <c r="A19" s="9">
        <f>16</f>
        <v>16</v>
      </c>
      <c r="B19" s="9" t="s">
        <v>89</v>
      </c>
      <c r="C19" s="9" t="s">
        <v>21</v>
      </c>
      <c r="D19" s="9" t="s">
        <v>22</v>
      </c>
      <c r="E19" s="9" t="s">
        <v>23</v>
      </c>
      <c r="F19" s="9">
        <v>5000</v>
      </c>
      <c r="G19" s="9" t="s">
        <v>24</v>
      </c>
      <c r="H19" s="9" t="s">
        <v>69</v>
      </c>
      <c r="I19" s="9" t="s">
        <v>90</v>
      </c>
      <c r="J19" s="9" t="s">
        <v>91</v>
      </c>
      <c r="K19" s="9">
        <v>2017</v>
      </c>
      <c r="L19" s="9" t="s">
        <v>35</v>
      </c>
      <c r="M19" s="9" t="s">
        <v>76</v>
      </c>
      <c r="N19" s="9">
        <v>1.5299999999999999E-2</v>
      </c>
      <c r="O19" s="9" t="s">
        <v>30</v>
      </c>
      <c r="P19" s="9" t="s">
        <v>75</v>
      </c>
      <c r="Q19" s="9">
        <v>7.6E-3</v>
      </c>
    </row>
    <row r="20" spans="1:17" s="2" customFormat="1" ht="15.95" customHeight="1">
      <c r="A20" s="9">
        <f>17</f>
        <v>17</v>
      </c>
      <c r="B20" s="9" t="s">
        <v>92</v>
      </c>
      <c r="C20" s="9" t="s">
        <v>33</v>
      </c>
      <c r="D20" s="9" t="s">
        <v>22</v>
      </c>
      <c r="E20" s="9" t="s">
        <v>23</v>
      </c>
      <c r="F20" s="9">
        <v>5000</v>
      </c>
      <c r="G20" s="9" t="s">
        <v>24</v>
      </c>
      <c r="H20" s="9" t="s">
        <v>69</v>
      </c>
      <c r="I20" s="9" t="s">
        <v>93</v>
      </c>
      <c r="J20" s="9" t="s">
        <v>94</v>
      </c>
      <c r="K20" s="9">
        <v>2017</v>
      </c>
      <c r="L20" s="9" t="s">
        <v>35</v>
      </c>
      <c r="M20" s="9" t="s">
        <v>85</v>
      </c>
      <c r="N20" s="9">
        <v>3.8199999999999998E-2</v>
      </c>
      <c r="O20" s="9" t="s">
        <v>30</v>
      </c>
      <c r="P20" s="9" t="s">
        <v>95</v>
      </c>
      <c r="Q20" s="9">
        <v>2.29E-2</v>
      </c>
    </row>
    <row r="21" spans="1:17" s="2" customFormat="1" ht="15.95" customHeight="1">
      <c r="A21" s="9">
        <f>18</f>
        <v>18</v>
      </c>
      <c r="B21" s="9" t="s">
        <v>96</v>
      </c>
      <c r="C21" s="9" t="s">
        <v>21</v>
      </c>
      <c r="D21" s="9" t="s">
        <v>22</v>
      </c>
      <c r="E21" s="9" t="s">
        <v>23</v>
      </c>
      <c r="F21" s="9">
        <v>5000</v>
      </c>
      <c r="G21" s="9" t="s">
        <v>24</v>
      </c>
      <c r="H21" s="9" t="s">
        <v>97</v>
      </c>
      <c r="I21" s="9" t="s">
        <v>98</v>
      </c>
      <c r="J21" s="9" t="s">
        <v>99</v>
      </c>
      <c r="K21" s="9">
        <v>2018</v>
      </c>
      <c r="L21" s="9" t="s">
        <v>38</v>
      </c>
      <c r="M21" s="9" t="s">
        <v>100</v>
      </c>
      <c r="N21" s="9">
        <v>7.0699999999999999E-2</v>
      </c>
      <c r="O21" s="9" t="s">
        <v>30</v>
      </c>
      <c r="P21" s="9" t="s">
        <v>101</v>
      </c>
      <c r="Q21" s="9">
        <v>5.0500000000000003E-2</v>
      </c>
    </row>
    <row r="22" spans="1:17" s="2" customFormat="1" ht="15.95" customHeight="1">
      <c r="A22" s="9">
        <f>19</f>
        <v>19</v>
      </c>
      <c r="B22" s="9" t="s">
        <v>102</v>
      </c>
      <c r="C22" s="9" t="s">
        <v>33</v>
      </c>
      <c r="D22" s="9" t="s">
        <v>22</v>
      </c>
      <c r="E22" s="9" t="s">
        <v>23</v>
      </c>
      <c r="F22" s="9">
        <v>5000</v>
      </c>
      <c r="G22" s="9" t="s">
        <v>24</v>
      </c>
      <c r="H22" s="9" t="s">
        <v>97</v>
      </c>
      <c r="I22" s="9" t="s">
        <v>98</v>
      </c>
      <c r="J22" s="9" t="s">
        <v>103</v>
      </c>
      <c r="K22" s="9">
        <v>2018</v>
      </c>
      <c r="L22" s="9" t="s">
        <v>35</v>
      </c>
      <c r="M22" s="9" t="s">
        <v>101</v>
      </c>
      <c r="N22" s="9">
        <v>5.0500000000000003E-2</v>
      </c>
      <c r="O22" s="9" t="s">
        <v>30</v>
      </c>
      <c r="P22" s="9" t="s">
        <v>104</v>
      </c>
      <c r="Q22" s="9">
        <v>4.0399999999999998E-2</v>
      </c>
    </row>
    <row r="23" spans="1:17" s="2" customFormat="1" ht="15.95" customHeight="1">
      <c r="A23" s="9">
        <f>20</f>
        <v>20</v>
      </c>
      <c r="B23" s="9" t="s">
        <v>105</v>
      </c>
      <c r="C23" s="9" t="s">
        <v>21</v>
      </c>
      <c r="D23" s="9" t="s">
        <v>22</v>
      </c>
      <c r="E23" s="9" t="s">
        <v>23</v>
      </c>
      <c r="F23" s="9">
        <v>5000</v>
      </c>
      <c r="G23" s="9" t="s">
        <v>24</v>
      </c>
      <c r="H23" s="9" t="s">
        <v>97</v>
      </c>
      <c r="I23" s="9" t="s">
        <v>98</v>
      </c>
      <c r="J23" s="9" t="s">
        <v>106</v>
      </c>
      <c r="K23" s="9">
        <v>2018</v>
      </c>
      <c r="L23" s="9" t="s">
        <v>35</v>
      </c>
      <c r="M23" s="9" t="s">
        <v>107</v>
      </c>
      <c r="N23" s="9">
        <v>1.01E-2</v>
      </c>
      <c r="O23" s="9" t="s">
        <v>30</v>
      </c>
      <c r="P23" s="9" t="s">
        <v>107</v>
      </c>
      <c r="Q23" s="9">
        <v>1.01E-2</v>
      </c>
    </row>
    <row r="24" spans="1:17" s="2" customFormat="1" ht="15.95" customHeight="1">
      <c r="A24" s="9">
        <f>21</f>
        <v>21</v>
      </c>
      <c r="B24" s="9" t="s">
        <v>108</v>
      </c>
      <c r="C24" s="9" t="s">
        <v>33</v>
      </c>
      <c r="D24" s="9" t="s">
        <v>22</v>
      </c>
      <c r="E24" s="9" t="s">
        <v>23</v>
      </c>
      <c r="F24" s="9">
        <v>5000</v>
      </c>
      <c r="G24" s="9" t="s">
        <v>24</v>
      </c>
      <c r="H24" s="9" t="s">
        <v>97</v>
      </c>
      <c r="I24" s="9" t="s">
        <v>98</v>
      </c>
      <c r="J24" s="9" t="s">
        <v>109</v>
      </c>
      <c r="K24" s="9">
        <v>2018</v>
      </c>
      <c r="L24" s="9" t="s">
        <v>35</v>
      </c>
      <c r="M24" s="9" t="s">
        <v>110</v>
      </c>
      <c r="N24" s="9">
        <v>3.0300000000000001E-2</v>
      </c>
      <c r="O24" s="9" t="s">
        <v>30</v>
      </c>
      <c r="P24" s="9" t="s">
        <v>111</v>
      </c>
      <c r="Q24" s="9">
        <v>2.0199999999999999E-2</v>
      </c>
    </row>
    <row r="25" spans="1:17" s="2" customFormat="1" ht="15.95" customHeight="1">
      <c r="A25" s="9">
        <f>22</f>
        <v>22</v>
      </c>
      <c r="B25" s="9" t="s">
        <v>112</v>
      </c>
      <c r="C25" s="9" t="s">
        <v>21</v>
      </c>
      <c r="D25" s="9" t="s">
        <v>22</v>
      </c>
      <c r="E25" s="9" t="s">
        <v>23</v>
      </c>
      <c r="F25" s="9">
        <v>5000</v>
      </c>
      <c r="G25" s="9" t="s">
        <v>24</v>
      </c>
      <c r="H25" s="9" t="s">
        <v>97</v>
      </c>
      <c r="I25" s="9" t="s">
        <v>98</v>
      </c>
      <c r="J25" s="9" t="s">
        <v>113</v>
      </c>
      <c r="K25" s="9">
        <v>2018</v>
      </c>
      <c r="L25" s="9" t="s">
        <v>38</v>
      </c>
      <c r="M25" s="9" t="s">
        <v>114</v>
      </c>
      <c r="N25" s="9">
        <v>6.0600000000000001E-2</v>
      </c>
      <c r="O25" s="9" t="s">
        <v>30</v>
      </c>
      <c r="P25" s="9" t="s">
        <v>110</v>
      </c>
      <c r="Q25" s="9">
        <v>3.0300000000000001E-2</v>
      </c>
    </row>
    <row r="26" spans="1:17" s="2" customFormat="1" ht="15.95" customHeight="1">
      <c r="A26" s="9">
        <f>23</f>
        <v>23</v>
      </c>
      <c r="B26" s="9" t="s">
        <v>115</v>
      </c>
      <c r="C26" s="9" t="s">
        <v>21</v>
      </c>
      <c r="D26" s="9" t="s">
        <v>22</v>
      </c>
      <c r="E26" s="9" t="s">
        <v>23</v>
      </c>
      <c r="F26" s="9">
        <v>5000</v>
      </c>
      <c r="G26" s="9" t="s">
        <v>24</v>
      </c>
      <c r="H26" s="9" t="s">
        <v>97</v>
      </c>
      <c r="I26" s="9" t="s">
        <v>98</v>
      </c>
      <c r="J26" s="9" t="s">
        <v>116</v>
      </c>
      <c r="K26" s="9">
        <v>2018</v>
      </c>
      <c r="L26" s="9" t="s">
        <v>35</v>
      </c>
      <c r="M26" s="9" t="s">
        <v>104</v>
      </c>
      <c r="N26" s="9">
        <v>4.0399999999999998E-2</v>
      </c>
      <c r="O26" s="9" t="s">
        <v>30</v>
      </c>
      <c r="P26" s="9" t="s">
        <v>114</v>
      </c>
      <c r="Q26" s="9">
        <v>6.0600000000000001E-2</v>
      </c>
    </row>
    <row r="27" spans="1:17" s="2" customFormat="1" ht="15.95" customHeight="1">
      <c r="A27" s="9">
        <f>24</f>
        <v>24</v>
      </c>
      <c r="B27" s="9" t="s">
        <v>117</v>
      </c>
      <c r="C27" s="9" t="s">
        <v>33</v>
      </c>
      <c r="D27" s="9" t="s">
        <v>22</v>
      </c>
      <c r="E27" s="9" t="s">
        <v>23</v>
      </c>
      <c r="F27" s="9">
        <v>5000</v>
      </c>
      <c r="G27" s="9" t="s">
        <v>24</v>
      </c>
      <c r="H27" s="9" t="s">
        <v>118</v>
      </c>
      <c r="I27" s="9" t="s">
        <v>119</v>
      </c>
      <c r="J27" s="9" t="s">
        <v>120</v>
      </c>
      <c r="K27" s="9">
        <v>2017</v>
      </c>
      <c r="L27" s="9" t="s">
        <v>28</v>
      </c>
      <c r="M27" s="9" t="s">
        <v>121</v>
      </c>
      <c r="N27" s="9">
        <v>6.9800000000000001E-2</v>
      </c>
      <c r="O27" s="9" t="s">
        <v>30</v>
      </c>
      <c r="P27" s="9" t="s">
        <v>122</v>
      </c>
      <c r="Q27" s="9">
        <v>9.2999999999999999E-2</v>
      </c>
    </row>
    <row r="28" spans="1:17" s="2" customFormat="1" ht="15.95" customHeight="1">
      <c r="A28" s="9">
        <f>25</f>
        <v>25</v>
      </c>
      <c r="B28" s="9" t="s">
        <v>123</v>
      </c>
      <c r="C28" s="9" t="s">
        <v>21</v>
      </c>
      <c r="D28" s="9" t="s">
        <v>22</v>
      </c>
      <c r="E28" s="9" t="s">
        <v>23</v>
      </c>
      <c r="F28" s="9">
        <v>5000</v>
      </c>
      <c r="G28" s="9" t="s">
        <v>24</v>
      </c>
      <c r="H28" s="9" t="s">
        <v>118</v>
      </c>
      <c r="I28" s="9" t="s">
        <v>119</v>
      </c>
      <c r="J28" s="9" t="s">
        <v>124</v>
      </c>
      <c r="K28" s="9">
        <v>2017</v>
      </c>
      <c r="L28" s="9" t="s">
        <v>38</v>
      </c>
      <c r="M28" s="9" t="s">
        <v>125</v>
      </c>
      <c r="N28" s="9">
        <v>2.3300000000000001E-2</v>
      </c>
      <c r="O28" s="9" t="s">
        <v>30</v>
      </c>
      <c r="P28" s="9" t="s">
        <v>125</v>
      </c>
      <c r="Q28" s="9">
        <v>2.3300000000000001E-2</v>
      </c>
    </row>
    <row r="29" spans="1:17" s="2" customFormat="1" ht="15.95" customHeight="1">
      <c r="A29" s="9">
        <f>26</f>
        <v>26</v>
      </c>
      <c r="B29" s="9" t="s">
        <v>126</v>
      </c>
      <c r="C29" s="9" t="s">
        <v>33</v>
      </c>
      <c r="D29" s="9" t="s">
        <v>22</v>
      </c>
      <c r="E29" s="9" t="s">
        <v>23</v>
      </c>
      <c r="F29" s="9">
        <v>5000</v>
      </c>
      <c r="G29" s="9" t="s">
        <v>24</v>
      </c>
      <c r="H29" s="9" t="s">
        <v>118</v>
      </c>
      <c r="I29" s="9" t="s">
        <v>119</v>
      </c>
      <c r="J29" s="9" t="s">
        <v>127</v>
      </c>
      <c r="K29" s="9">
        <v>2017</v>
      </c>
      <c r="L29" s="9" t="s">
        <v>35</v>
      </c>
      <c r="M29" s="9" t="s">
        <v>128</v>
      </c>
      <c r="N29" s="9">
        <v>4.65E-2</v>
      </c>
      <c r="O29" s="9" t="s">
        <v>30</v>
      </c>
      <c r="P29" s="9" t="s">
        <v>129</v>
      </c>
      <c r="Q29" s="9">
        <v>8.14E-2</v>
      </c>
    </row>
    <row r="30" spans="1:17" s="2" customFormat="1" ht="15.95" customHeight="1">
      <c r="A30" s="9">
        <f>27</f>
        <v>27</v>
      </c>
      <c r="B30" s="9" t="s">
        <v>130</v>
      </c>
      <c r="C30" s="9" t="s">
        <v>21</v>
      </c>
      <c r="D30" s="9" t="s">
        <v>22</v>
      </c>
      <c r="E30" s="9" t="s">
        <v>23</v>
      </c>
      <c r="F30" s="9">
        <v>5000</v>
      </c>
      <c r="G30" s="9" t="s">
        <v>24</v>
      </c>
      <c r="H30" s="9" t="s">
        <v>118</v>
      </c>
      <c r="I30" s="9" t="s">
        <v>119</v>
      </c>
      <c r="J30" s="9" t="s">
        <v>131</v>
      </c>
      <c r="K30" s="9">
        <v>2017</v>
      </c>
      <c r="L30" s="9" t="s">
        <v>28</v>
      </c>
      <c r="M30" s="9" t="s">
        <v>132</v>
      </c>
      <c r="N30" s="9">
        <v>5.8099999999999999E-2</v>
      </c>
      <c r="O30" s="9" t="s">
        <v>30</v>
      </c>
      <c r="P30" s="9" t="s">
        <v>132</v>
      </c>
      <c r="Q30" s="9">
        <v>5.8099999999999999E-2</v>
      </c>
    </row>
    <row r="31" spans="1:17" s="2" customFormat="1" ht="15.95" customHeight="1">
      <c r="A31" s="9">
        <f>28</f>
        <v>28</v>
      </c>
      <c r="B31" s="9" t="s">
        <v>133</v>
      </c>
      <c r="C31" s="9" t="s">
        <v>33</v>
      </c>
      <c r="D31" s="9" t="s">
        <v>22</v>
      </c>
      <c r="E31" s="9" t="s">
        <v>23</v>
      </c>
      <c r="F31" s="9">
        <v>5000</v>
      </c>
      <c r="G31" s="9" t="s">
        <v>24</v>
      </c>
      <c r="H31" s="9" t="s">
        <v>134</v>
      </c>
      <c r="I31" s="9" t="s">
        <v>135</v>
      </c>
      <c r="J31" s="9" t="s">
        <v>136</v>
      </c>
      <c r="K31" s="9">
        <v>2019</v>
      </c>
      <c r="L31" s="9" t="s">
        <v>28</v>
      </c>
      <c r="M31" s="9" t="s">
        <v>137</v>
      </c>
      <c r="N31" s="9">
        <v>1.8200000000000001E-2</v>
      </c>
      <c r="O31" s="9" t="s">
        <v>30</v>
      </c>
      <c r="P31" s="9" t="s">
        <v>138</v>
      </c>
      <c r="Q31" s="9">
        <v>9.1000000000000004E-3</v>
      </c>
    </row>
    <row r="32" spans="1:17" s="2" customFormat="1" ht="15.95" customHeight="1">
      <c r="A32" s="9">
        <f>29</f>
        <v>29</v>
      </c>
      <c r="B32" s="9" t="s">
        <v>139</v>
      </c>
      <c r="C32" s="9" t="s">
        <v>21</v>
      </c>
      <c r="D32" s="9" t="s">
        <v>22</v>
      </c>
      <c r="E32" s="9" t="s">
        <v>23</v>
      </c>
      <c r="F32" s="9">
        <v>5000</v>
      </c>
      <c r="G32" s="9" t="s">
        <v>24</v>
      </c>
      <c r="H32" s="9" t="s">
        <v>134</v>
      </c>
      <c r="I32" s="9" t="s">
        <v>140</v>
      </c>
      <c r="J32" s="9" t="s">
        <v>141</v>
      </c>
      <c r="K32" s="9">
        <v>2019</v>
      </c>
      <c r="L32" s="9" t="s">
        <v>35</v>
      </c>
      <c r="M32" s="9" t="s">
        <v>142</v>
      </c>
      <c r="N32" s="9">
        <v>2.7300000000000001E-2</v>
      </c>
      <c r="O32" s="9" t="s">
        <v>30</v>
      </c>
      <c r="P32" s="9" t="s">
        <v>143</v>
      </c>
      <c r="Q32" s="9">
        <v>5.45E-2</v>
      </c>
    </row>
    <row r="33" spans="1:17" s="2" customFormat="1" ht="15.95" customHeight="1">
      <c r="A33" s="9">
        <f>30</f>
        <v>30</v>
      </c>
      <c r="B33" s="9" t="s">
        <v>144</v>
      </c>
      <c r="C33" s="9" t="s">
        <v>21</v>
      </c>
      <c r="D33" s="9" t="s">
        <v>22</v>
      </c>
      <c r="E33" s="9" t="s">
        <v>23</v>
      </c>
      <c r="F33" s="9">
        <v>5000</v>
      </c>
      <c r="G33" s="9" t="s">
        <v>24</v>
      </c>
      <c r="H33" s="9" t="s">
        <v>134</v>
      </c>
      <c r="I33" s="9" t="s">
        <v>140</v>
      </c>
      <c r="J33" s="9" t="s">
        <v>145</v>
      </c>
      <c r="K33" s="9">
        <v>2019</v>
      </c>
      <c r="L33" s="9" t="s">
        <v>35</v>
      </c>
      <c r="M33" s="9" t="s">
        <v>146</v>
      </c>
      <c r="N33" s="9">
        <v>7.2700000000000001E-2</v>
      </c>
      <c r="O33" s="9" t="s">
        <v>30</v>
      </c>
      <c r="P33" s="9" t="s">
        <v>147</v>
      </c>
      <c r="Q33" s="9">
        <v>0.17269999999999999</v>
      </c>
    </row>
    <row r="34" spans="1:17" s="2" customFormat="1" ht="15.95" customHeight="1">
      <c r="A34" s="9">
        <f>31</f>
        <v>31</v>
      </c>
      <c r="B34" s="9" t="s">
        <v>148</v>
      </c>
      <c r="C34" s="9" t="s">
        <v>21</v>
      </c>
      <c r="D34" s="9" t="s">
        <v>22</v>
      </c>
      <c r="E34" s="9" t="s">
        <v>23</v>
      </c>
      <c r="F34" s="9">
        <v>5000</v>
      </c>
      <c r="G34" s="9" t="s">
        <v>24</v>
      </c>
      <c r="H34" s="9" t="s">
        <v>134</v>
      </c>
      <c r="I34" s="9" t="s">
        <v>140</v>
      </c>
      <c r="J34" s="9" t="s">
        <v>149</v>
      </c>
      <c r="K34" s="9">
        <v>2019</v>
      </c>
      <c r="L34" s="9" t="s">
        <v>35</v>
      </c>
      <c r="M34" s="9" t="s">
        <v>143</v>
      </c>
      <c r="N34" s="9">
        <v>5.45E-2</v>
      </c>
      <c r="O34" s="9" t="s">
        <v>30</v>
      </c>
      <c r="P34" s="9" t="s">
        <v>150</v>
      </c>
      <c r="Q34" s="9">
        <v>9.0899999999999995E-2</v>
      </c>
    </row>
    <row r="35" spans="1:17" s="2" customFormat="1" ht="15.95" customHeight="1">
      <c r="A35" s="9">
        <f>32</f>
        <v>32</v>
      </c>
      <c r="B35" s="9" t="s">
        <v>151</v>
      </c>
      <c r="C35" s="9" t="s">
        <v>33</v>
      </c>
      <c r="D35" s="9" t="s">
        <v>22</v>
      </c>
      <c r="E35" s="9" t="s">
        <v>23</v>
      </c>
      <c r="F35" s="9">
        <v>5000</v>
      </c>
      <c r="G35" s="9" t="s">
        <v>24</v>
      </c>
      <c r="H35" s="9" t="s">
        <v>134</v>
      </c>
      <c r="I35" s="9" t="s">
        <v>152</v>
      </c>
      <c r="J35" s="9" t="s">
        <v>153</v>
      </c>
      <c r="K35" s="9">
        <v>2019</v>
      </c>
      <c r="L35" s="9" t="s">
        <v>35</v>
      </c>
      <c r="M35" s="9" t="s">
        <v>154</v>
      </c>
      <c r="N35" s="9">
        <v>8.1799999999999998E-2</v>
      </c>
      <c r="O35" s="9" t="s">
        <v>30</v>
      </c>
      <c r="P35" s="9" t="s">
        <v>142</v>
      </c>
      <c r="Q35" s="9">
        <v>2.7300000000000001E-2</v>
      </c>
    </row>
    <row r="36" spans="1:17" s="2" customFormat="1" ht="15.95" customHeight="1">
      <c r="A36" s="9">
        <f>33</f>
        <v>33</v>
      </c>
      <c r="B36" s="9" t="s">
        <v>155</v>
      </c>
      <c r="C36" s="9" t="s">
        <v>33</v>
      </c>
      <c r="D36" s="9" t="s">
        <v>22</v>
      </c>
      <c r="E36" s="9" t="s">
        <v>23</v>
      </c>
      <c r="F36" s="9">
        <v>5000</v>
      </c>
      <c r="G36" s="9" t="s">
        <v>24</v>
      </c>
      <c r="H36" s="9" t="s">
        <v>134</v>
      </c>
      <c r="I36" s="9" t="s">
        <v>152</v>
      </c>
      <c r="J36" s="9" t="s">
        <v>156</v>
      </c>
      <c r="K36" s="9">
        <v>2019</v>
      </c>
      <c r="L36" s="9" t="s">
        <v>35</v>
      </c>
      <c r="M36" s="9" t="s">
        <v>157</v>
      </c>
      <c r="N36" s="9">
        <v>3.6400000000000002E-2</v>
      </c>
      <c r="O36" s="9" t="s">
        <v>30</v>
      </c>
      <c r="P36" s="9" t="s">
        <v>158</v>
      </c>
      <c r="Q36" s="9">
        <v>4.5499999999999999E-2</v>
      </c>
    </row>
    <row r="37" spans="1:17" s="2" customFormat="1" ht="15.95" customHeight="1">
      <c r="A37" s="9">
        <f>34</f>
        <v>34</v>
      </c>
      <c r="B37" s="9" t="s">
        <v>159</v>
      </c>
      <c r="C37" s="9" t="s">
        <v>21</v>
      </c>
      <c r="D37" s="9" t="s">
        <v>22</v>
      </c>
      <c r="E37" s="9" t="s">
        <v>23</v>
      </c>
      <c r="F37" s="9">
        <v>5000</v>
      </c>
      <c r="G37" s="9" t="s">
        <v>24</v>
      </c>
      <c r="H37" s="9" t="s">
        <v>160</v>
      </c>
      <c r="I37" s="9" t="s">
        <v>161</v>
      </c>
      <c r="J37" s="9" t="s">
        <v>162</v>
      </c>
      <c r="K37" s="9">
        <v>2017</v>
      </c>
      <c r="L37" s="9" t="s">
        <v>35</v>
      </c>
      <c r="M37" s="9" t="s">
        <v>163</v>
      </c>
      <c r="N37" s="9">
        <v>2.4799999999999999E-2</v>
      </c>
      <c r="O37" s="9" t="s">
        <v>30</v>
      </c>
      <c r="P37" s="9" t="s">
        <v>164</v>
      </c>
      <c r="Q37" s="9">
        <v>8.3000000000000001E-3</v>
      </c>
    </row>
    <row r="38" spans="1:17" s="2" customFormat="1" ht="15.95" customHeight="1">
      <c r="A38" s="9">
        <f>35</f>
        <v>35</v>
      </c>
      <c r="B38" s="9" t="s">
        <v>165</v>
      </c>
      <c r="C38" s="9" t="s">
        <v>21</v>
      </c>
      <c r="D38" s="9" t="s">
        <v>22</v>
      </c>
      <c r="E38" s="9" t="s">
        <v>23</v>
      </c>
      <c r="F38" s="9">
        <v>5000</v>
      </c>
      <c r="G38" s="9" t="s">
        <v>24</v>
      </c>
      <c r="H38" s="9" t="s">
        <v>160</v>
      </c>
      <c r="I38" s="9" t="s">
        <v>161</v>
      </c>
      <c r="J38" s="9" t="s">
        <v>166</v>
      </c>
      <c r="K38" s="9">
        <v>2017</v>
      </c>
      <c r="L38" s="9" t="s">
        <v>35</v>
      </c>
      <c r="M38" s="9" t="s">
        <v>167</v>
      </c>
      <c r="N38" s="9">
        <v>5.79E-2</v>
      </c>
      <c r="O38" s="9" t="s">
        <v>30</v>
      </c>
      <c r="P38" s="9" t="s">
        <v>168</v>
      </c>
      <c r="Q38" s="9">
        <v>0.14879999999999999</v>
      </c>
    </row>
    <row r="39" spans="1:17" s="2" customFormat="1" ht="15.95" customHeight="1">
      <c r="A39" s="9">
        <f>36</f>
        <v>36</v>
      </c>
      <c r="B39" s="9" t="s">
        <v>169</v>
      </c>
      <c r="C39" s="9" t="s">
        <v>21</v>
      </c>
      <c r="D39" s="9" t="s">
        <v>22</v>
      </c>
      <c r="E39" s="9" t="s">
        <v>23</v>
      </c>
      <c r="F39" s="9">
        <v>5000</v>
      </c>
      <c r="G39" s="9" t="s">
        <v>24</v>
      </c>
      <c r="H39" s="9" t="s">
        <v>160</v>
      </c>
      <c r="I39" s="9" t="s">
        <v>161</v>
      </c>
      <c r="J39" s="9" t="s">
        <v>170</v>
      </c>
      <c r="K39" s="9">
        <v>2017</v>
      </c>
      <c r="L39" s="9" t="s">
        <v>35</v>
      </c>
      <c r="M39" s="9" t="s">
        <v>171</v>
      </c>
      <c r="N39" s="9">
        <v>4.1300000000000003E-2</v>
      </c>
      <c r="O39" s="9" t="s">
        <v>30</v>
      </c>
      <c r="P39" s="9" t="s">
        <v>172</v>
      </c>
      <c r="Q39" s="9">
        <v>0.14050000000000001</v>
      </c>
    </row>
    <row r="40" spans="1:17" s="2" customFormat="1" ht="15.95" customHeight="1">
      <c r="A40" s="9">
        <f>37</f>
        <v>37</v>
      </c>
      <c r="B40" s="9" t="s">
        <v>173</v>
      </c>
      <c r="C40" s="9" t="s">
        <v>21</v>
      </c>
      <c r="D40" s="9" t="s">
        <v>22</v>
      </c>
      <c r="E40" s="9" t="s">
        <v>23</v>
      </c>
      <c r="F40" s="9">
        <v>5000</v>
      </c>
      <c r="G40" s="9" t="s">
        <v>24</v>
      </c>
      <c r="H40" s="9" t="s">
        <v>160</v>
      </c>
      <c r="I40" s="9" t="s">
        <v>161</v>
      </c>
      <c r="J40" s="9" t="s">
        <v>174</v>
      </c>
      <c r="K40" s="9">
        <v>2017</v>
      </c>
      <c r="L40" s="9" t="s">
        <v>35</v>
      </c>
      <c r="M40" s="9" t="s">
        <v>175</v>
      </c>
      <c r="N40" s="9">
        <v>3.3099999999999997E-2</v>
      </c>
      <c r="O40" s="9" t="s">
        <v>30</v>
      </c>
      <c r="P40" s="9" t="s">
        <v>176</v>
      </c>
      <c r="Q40" s="9">
        <v>0.157</v>
      </c>
    </row>
    <row r="41" spans="1:17" s="2" customFormat="1" ht="15.95" customHeight="1">
      <c r="A41" s="9">
        <f>38</f>
        <v>38</v>
      </c>
      <c r="B41" s="9" t="s">
        <v>177</v>
      </c>
      <c r="C41" s="9" t="s">
        <v>21</v>
      </c>
      <c r="D41" s="9" t="s">
        <v>22</v>
      </c>
      <c r="E41" s="9" t="s">
        <v>23</v>
      </c>
      <c r="F41" s="9">
        <v>5000</v>
      </c>
      <c r="G41" s="9" t="s">
        <v>24</v>
      </c>
      <c r="H41" s="9" t="s">
        <v>160</v>
      </c>
      <c r="I41" s="9" t="s">
        <v>161</v>
      </c>
      <c r="J41" s="9" t="s">
        <v>178</v>
      </c>
      <c r="K41" s="9">
        <v>2017</v>
      </c>
      <c r="L41" s="9" t="s">
        <v>28</v>
      </c>
      <c r="M41" s="9" t="s">
        <v>179</v>
      </c>
      <c r="N41" s="9">
        <v>4.9599999999999998E-2</v>
      </c>
      <c r="O41" s="9" t="s">
        <v>30</v>
      </c>
      <c r="P41" s="9" t="s">
        <v>180</v>
      </c>
      <c r="Q41" s="9">
        <v>6.6100000000000006E-2</v>
      </c>
    </row>
    <row r="42" spans="1:17" s="2" customFormat="1" ht="15.95" customHeight="1">
      <c r="A42" s="9">
        <f>39</f>
        <v>39</v>
      </c>
      <c r="B42" s="9" t="s">
        <v>181</v>
      </c>
      <c r="C42" s="9" t="s">
        <v>33</v>
      </c>
      <c r="D42" s="9" t="s">
        <v>22</v>
      </c>
      <c r="E42" s="9" t="s">
        <v>23</v>
      </c>
      <c r="F42" s="9">
        <v>5000</v>
      </c>
      <c r="G42" s="9" t="s">
        <v>24</v>
      </c>
      <c r="H42" s="9" t="s">
        <v>160</v>
      </c>
      <c r="I42" s="9" t="s">
        <v>182</v>
      </c>
      <c r="J42" s="9" t="s">
        <v>183</v>
      </c>
      <c r="K42" s="9">
        <v>2017</v>
      </c>
      <c r="L42" s="9" t="s">
        <v>35</v>
      </c>
      <c r="M42" s="9" t="s">
        <v>164</v>
      </c>
      <c r="N42" s="9">
        <v>8.3000000000000001E-3</v>
      </c>
      <c r="O42" s="9" t="s">
        <v>30</v>
      </c>
      <c r="P42" s="9" t="s">
        <v>163</v>
      </c>
      <c r="Q42" s="9">
        <v>2.4799999999999999E-2</v>
      </c>
    </row>
    <row r="43" spans="1:17" s="2" customFormat="1" ht="15.95" customHeight="1">
      <c r="A43" s="9">
        <f>40</f>
        <v>40</v>
      </c>
      <c r="B43" s="9" t="s">
        <v>184</v>
      </c>
      <c r="C43" s="9" t="s">
        <v>21</v>
      </c>
      <c r="D43" s="9" t="s">
        <v>22</v>
      </c>
      <c r="E43" s="9" t="s">
        <v>23</v>
      </c>
      <c r="F43" s="9">
        <v>5000</v>
      </c>
      <c r="G43" s="9" t="s">
        <v>24</v>
      </c>
      <c r="H43" s="9" t="s">
        <v>160</v>
      </c>
      <c r="I43" s="9" t="s">
        <v>185</v>
      </c>
      <c r="J43" s="9" t="s">
        <v>186</v>
      </c>
      <c r="K43" s="9">
        <v>2017</v>
      </c>
      <c r="L43" s="9" t="s">
        <v>35</v>
      </c>
      <c r="M43" s="9" t="s">
        <v>187</v>
      </c>
      <c r="N43" s="9">
        <v>8.2600000000000007E-2</v>
      </c>
      <c r="O43" s="9" t="s">
        <v>30</v>
      </c>
      <c r="P43" s="9" t="s">
        <v>187</v>
      </c>
      <c r="Q43" s="9">
        <v>8.2600000000000007E-2</v>
      </c>
    </row>
    <row r="44" spans="1:17" s="2" customFormat="1" ht="15.95" customHeight="1">
      <c r="A44" s="9">
        <f>41</f>
        <v>41</v>
      </c>
      <c r="B44" s="9" t="s">
        <v>188</v>
      </c>
      <c r="C44" s="9" t="s">
        <v>33</v>
      </c>
      <c r="D44" s="9" t="s">
        <v>22</v>
      </c>
      <c r="E44" s="9" t="s">
        <v>23</v>
      </c>
      <c r="F44" s="9">
        <v>5000</v>
      </c>
      <c r="G44" s="9" t="s">
        <v>24</v>
      </c>
      <c r="H44" s="9" t="s">
        <v>160</v>
      </c>
      <c r="I44" s="9" t="s">
        <v>189</v>
      </c>
      <c r="J44" s="9" t="s">
        <v>190</v>
      </c>
      <c r="K44" s="9">
        <v>2018</v>
      </c>
      <c r="L44" s="9" t="s">
        <v>35</v>
      </c>
      <c r="M44" s="9" t="s">
        <v>191</v>
      </c>
      <c r="N44" s="9">
        <v>8.8000000000000005E-3</v>
      </c>
      <c r="O44" s="9" t="s">
        <v>30</v>
      </c>
      <c r="P44" s="9" t="s">
        <v>191</v>
      </c>
      <c r="Q44" s="9">
        <v>8.8000000000000005E-3</v>
      </c>
    </row>
    <row r="45" spans="1:17" s="2" customFormat="1" ht="15.95" customHeight="1">
      <c r="A45" s="9">
        <f>42</f>
        <v>42</v>
      </c>
      <c r="B45" s="9" t="s">
        <v>192</v>
      </c>
      <c r="C45" s="9" t="s">
        <v>33</v>
      </c>
      <c r="D45" s="9" t="s">
        <v>22</v>
      </c>
      <c r="E45" s="9" t="s">
        <v>23</v>
      </c>
      <c r="F45" s="9">
        <v>5000</v>
      </c>
      <c r="G45" s="9" t="s">
        <v>24</v>
      </c>
      <c r="H45" s="9" t="s">
        <v>160</v>
      </c>
      <c r="I45" s="9" t="s">
        <v>193</v>
      </c>
      <c r="J45" s="9" t="s">
        <v>194</v>
      </c>
      <c r="K45" s="9">
        <v>2018</v>
      </c>
      <c r="L45" s="9" t="s">
        <v>35</v>
      </c>
      <c r="M45" s="9" t="s">
        <v>195</v>
      </c>
      <c r="N45" s="9">
        <v>6.1899999999999997E-2</v>
      </c>
      <c r="O45" s="9" t="s">
        <v>30</v>
      </c>
      <c r="P45" s="9" t="s">
        <v>196</v>
      </c>
      <c r="Q45" s="9">
        <v>2.6499999999999999E-2</v>
      </c>
    </row>
    <row r="46" spans="1:17" s="2" customFormat="1" ht="15.95" customHeight="1">
      <c r="A46" s="9">
        <f>43</f>
        <v>43</v>
      </c>
      <c r="B46" s="9" t="s">
        <v>197</v>
      </c>
      <c r="C46" s="9" t="s">
        <v>21</v>
      </c>
      <c r="D46" s="9" t="s">
        <v>22</v>
      </c>
      <c r="E46" s="9" t="s">
        <v>23</v>
      </c>
      <c r="F46" s="9">
        <v>5000</v>
      </c>
      <c r="G46" s="9" t="s">
        <v>24</v>
      </c>
      <c r="H46" s="9" t="s">
        <v>160</v>
      </c>
      <c r="I46" s="9" t="s">
        <v>193</v>
      </c>
      <c r="J46" s="9" t="s">
        <v>198</v>
      </c>
      <c r="K46" s="9">
        <v>2018</v>
      </c>
      <c r="L46" s="9" t="s">
        <v>35</v>
      </c>
      <c r="M46" s="9" t="s">
        <v>199</v>
      </c>
      <c r="N46" s="9">
        <v>5.3100000000000001E-2</v>
      </c>
      <c r="O46" s="9" t="s">
        <v>30</v>
      </c>
      <c r="P46" s="9" t="s">
        <v>200</v>
      </c>
      <c r="Q46" s="9">
        <v>4.4200000000000003E-2</v>
      </c>
    </row>
    <row r="47" spans="1:17" s="2" customFormat="1" ht="15.95" customHeight="1">
      <c r="A47" s="9">
        <f>44</f>
        <v>44</v>
      </c>
      <c r="B47" s="9" t="s">
        <v>201</v>
      </c>
      <c r="C47" s="9" t="s">
        <v>21</v>
      </c>
      <c r="D47" s="9" t="s">
        <v>22</v>
      </c>
      <c r="E47" s="9" t="s">
        <v>23</v>
      </c>
      <c r="F47" s="9">
        <v>5000</v>
      </c>
      <c r="G47" s="9" t="s">
        <v>24</v>
      </c>
      <c r="H47" s="9" t="s">
        <v>160</v>
      </c>
      <c r="I47" s="9" t="s">
        <v>193</v>
      </c>
      <c r="J47" s="9" t="s">
        <v>202</v>
      </c>
      <c r="K47" s="9">
        <v>2018</v>
      </c>
      <c r="L47" s="9" t="s">
        <v>35</v>
      </c>
      <c r="M47" s="9" t="s">
        <v>203</v>
      </c>
      <c r="N47" s="9">
        <v>7.0800000000000002E-2</v>
      </c>
      <c r="O47" s="9" t="s">
        <v>30</v>
      </c>
      <c r="P47" s="9" t="s">
        <v>203</v>
      </c>
      <c r="Q47" s="9">
        <v>7.0800000000000002E-2</v>
      </c>
    </row>
    <row r="48" spans="1:17" s="2" customFormat="1" ht="15.95" customHeight="1">
      <c r="A48" s="9">
        <f>45</f>
        <v>45</v>
      </c>
      <c r="B48" s="9" t="s">
        <v>204</v>
      </c>
      <c r="C48" s="9" t="s">
        <v>33</v>
      </c>
      <c r="D48" s="9" t="s">
        <v>22</v>
      </c>
      <c r="E48" s="9" t="s">
        <v>23</v>
      </c>
      <c r="F48" s="9">
        <v>5000</v>
      </c>
      <c r="G48" s="9" t="s">
        <v>24</v>
      </c>
      <c r="H48" s="9" t="s">
        <v>160</v>
      </c>
      <c r="I48" s="9" t="s">
        <v>205</v>
      </c>
      <c r="J48" s="9" t="s">
        <v>206</v>
      </c>
      <c r="K48" s="9">
        <v>2018</v>
      </c>
      <c r="L48" s="9" t="s">
        <v>35</v>
      </c>
      <c r="M48" s="9" t="s">
        <v>207</v>
      </c>
      <c r="N48" s="9">
        <v>3.5400000000000001E-2</v>
      </c>
      <c r="O48" s="9" t="s">
        <v>30</v>
      </c>
      <c r="P48" s="9" t="s">
        <v>195</v>
      </c>
      <c r="Q48" s="9">
        <v>6.1899999999999997E-2</v>
      </c>
    </row>
    <row r="49" spans="1:17" s="2" customFormat="1" ht="15.95" customHeight="1">
      <c r="A49" s="9">
        <f>46</f>
        <v>46</v>
      </c>
      <c r="B49" s="9" t="s">
        <v>208</v>
      </c>
      <c r="C49" s="9" t="s">
        <v>21</v>
      </c>
      <c r="D49" s="9" t="s">
        <v>22</v>
      </c>
      <c r="E49" s="9" t="s">
        <v>23</v>
      </c>
      <c r="F49" s="9">
        <v>5000</v>
      </c>
      <c r="G49" s="9" t="s">
        <v>24</v>
      </c>
      <c r="H49" s="9" t="s">
        <v>160</v>
      </c>
      <c r="I49" s="9" t="s">
        <v>205</v>
      </c>
      <c r="J49" s="9" t="s">
        <v>209</v>
      </c>
      <c r="K49" s="9">
        <v>2018</v>
      </c>
      <c r="L49" s="9" t="s">
        <v>35</v>
      </c>
      <c r="M49" s="9" t="s">
        <v>210</v>
      </c>
      <c r="N49" s="9">
        <v>1.77E-2</v>
      </c>
      <c r="O49" s="9" t="s">
        <v>30</v>
      </c>
      <c r="P49" s="9" t="s">
        <v>207</v>
      </c>
      <c r="Q49" s="9">
        <v>3.5400000000000001E-2</v>
      </c>
    </row>
    <row r="50" spans="1:17" s="2" customFormat="1" ht="15.95" customHeight="1">
      <c r="A50" s="9">
        <f>47</f>
        <v>47</v>
      </c>
      <c r="B50" s="9" t="s">
        <v>211</v>
      </c>
      <c r="C50" s="9" t="s">
        <v>33</v>
      </c>
      <c r="D50" s="9" t="s">
        <v>22</v>
      </c>
      <c r="E50" s="9" t="s">
        <v>23</v>
      </c>
      <c r="F50" s="9">
        <v>5000</v>
      </c>
      <c r="G50" s="9" t="s">
        <v>24</v>
      </c>
      <c r="H50" s="9" t="s">
        <v>160</v>
      </c>
      <c r="I50" s="9" t="s">
        <v>212</v>
      </c>
      <c r="J50" s="9" t="s">
        <v>213</v>
      </c>
      <c r="K50" s="9">
        <v>2019</v>
      </c>
      <c r="L50" s="9" t="s">
        <v>35</v>
      </c>
      <c r="M50" s="9" t="s">
        <v>214</v>
      </c>
      <c r="N50" s="9">
        <v>3.4200000000000001E-2</v>
      </c>
      <c r="O50" s="9" t="s">
        <v>30</v>
      </c>
      <c r="P50" s="9" t="s">
        <v>215</v>
      </c>
      <c r="Q50" s="9">
        <v>1.7100000000000001E-2</v>
      </c>
    </row>
    <row r="51" spans="1:17" s="2" customFormat="1" ht="15.95" customHeight="1">
      <c r="A51" s="9">
        <f>48</f>
        <v>48</v>
      </c>
      <c r="B51" s="9" t="s">
        <v>216</v>
      </c>
      <c r="C51" s="9" t="s">
        <v>33</v>
      </c>
      <c r="D51" s="9" t="s">
        <v>22</v>
      </c>
      <c r="E51" s="9" t="s">
        <v>23</v>
      </c>
      <c r="F51" s="9">
        <v>5000</v>
      </c>
      <c r="G51" s="9" t="s">
        <v>24</v>
      </c>
      <c r="H51" s="9" t="s">
        <v>160</v>
      </c>
      <c r="I51" s="9" t="s">
        <v>212</v>
      </c>
      <c r="J51" s="9" t="s">
        <v>217</v>
      </c>
      <c r="K51" s="9">
        <v>2019</v>
      </c>
      <c r="L51" s="9" t="s">
        <v>35</v>
      </c>
      <c r="M51" s="9" t="s">
        <v>218</v>
      </c>
      <c r="N51" s="9">
        <v>5.9799999999999999E-2</v>
      </c>
      <c r="O51" s="9" t="s">
        <v>30</v>
      </c>
      <c r="P51" s="9" t="s">
        <v>219</v>
      </c>
      <c r="Q51" s="9">
        <v>2.5600000000000001E-2</v>
      </c>
    </row>
    <row r="52" spans="1:17" s="2" customFormat="1" ht="15.95" customHeight="1">
      <c r="A52" s="9">
        <f>49</f>
        <v>49</v>
      </c>
      <c r="B52" s="9" t="s">
        <v>220</v>
      </c>
      <c r="C52" s="9" t="s">
        <v>21</v>
      </c>
      <c r="D52" s="9" t="s">
        <v>22</v>
      </c>
      <c r="E52" s="9" t="s">
        <v>23</v>
      </c>
      <c r="F52" s="9">
        <v>5000</v>
      </c>
      <c r="G52" s="9" t="s">
        <v>24</v>
      </c>
      <c r="H52" s="9" t="s">
        <v>160</v>
      </c>
      <c r="I52" s="9" t="s">
        <v>221</v>
      </c>
      <c r="J52" s="9" t="s">
        <v>222</v>
      </c>
      <c r="K52" s="9">
        <v>2019</v>
      </c>
      <c r="L52" s="9" t="s">
        <v>35</v>
      </c>
      <c r="M52" s="9" t="s">
        <v>223</v>
      </c>
      <c r="N52" s="9">
        <v>5.1299999999999998E-2</v>
      </c>
      <c r="O52" s="9" t="s">
        <v>30</v>
      </c>
      <c r="P52" s="9" t="s">
        <v>224</v>
      </c>
      <c r="Q52" s="9">
        <v>7.6899999999999996E-2</v>
      </c>
    </row>
    <row r="53" spans="1:17" s="2" customFormat="1" ht="15.95" customHeight="1">
      <c r="A53" s="9">
        <f>50</f>
        <v>50</v>
      </c>
      <c r="B53" s="9" t="s">
        <v>225</v>
      </c>
      <c r="C53" s="9" t="s">
        <v>21</v>
      </c>
      <c r="D53" s="9" t="s">
        <v>22</v>
      </c>
      <c r="E53" s="9" t="s">
        <v>23</v>
      </c>
      <c r="F53" s="9">
        <v>5000</v>
      </c>
      <c r="G53" s="9" t="s">
        <v>24</v>
      </c>
      <c r="H53" s="9" t="s">
        <v>160</v>
      </c>
      <c r="I53" s="9" t="s">
        <v>221</v>
      </c>
      <c r="J53" s="9" t="s">
        <v>226</v>
      </c>
      <c r="K53" s="9">
        <v>2019</v>
      </c>
      <c r="L53" s="9" t="s">
        <v>35</v>
      </c>
      <c r="M53" s="9" t="s">
        <v>227</v>
      </c>
      <c r="N53" s="9">
        <v>6.8400000000000002E-2</v>
      </c>
      <c r="O53" s="9" t="s">
        <v>30</v>
      </c>
      <c r="P53" s="9" t="s">
        <v>218</v>
      </c>
      <c r="Q53" s="9">
        <v>5.9799999999999999E-2</v>
      </c>
    </row>
    <row r="54" spans="1:17" s="2" customFormat="1" ht="15.95" customHeight="1">
      <c r="A54" s="9">
        <f>51</f>
        <v>51</v>
      </c>
      <c r="B54" s="9" t="s">
        <v>228</v>
      </c>
      <c r="C54" s="9" t="s">
        <v>21</v>
      </c>
      <c r="D54" s="9" t="s">
        <v>22</v>
      </c>
      <c r="E54" s="9" t="s">
        <v>23</v>
      </c>
      <c r="F54" s="9">
        <v>5000</v>
      </c>
      <c r="G54" s="9" t="s">
        <v>24</v>
      </c>
      <c r="H54" s="9" t="s">
        <v>160</v>
      </c>
      <c r="I54" s="9" t="s">
        <v>229</v>
      </c>
      <c r="J54" s="9" t="s">
        <v>230</v>
      </c>
      <c r="K54" s="9">
        <v>2019</v>
      </c>
      <c r="L54" s="9" t="s">
        <v>35</v>
      </c>
      <c r="M54" s="9" t="s">
        <v>231</v>
      </c>
      <c r="N54" s="9">
        <v>8.5500000000000007E-2</v>
      </c>
      <c r="O54" s="9" t="s">
        <v>30</v>
      </c>
      <c r="P54" s="9" t="s">
        <v>232</v>
      </c>
      <c r="Q54" s="9">
        <v>4.2700000000000002E-2</v>
      </c>
    </row>
    <row r="55" spans="1:17" s="2" customFormat="1" ht="15.95" customHeight="1">
      <c r="A55" s="9">
        <f>52</f>
        <v>52</v>
      </c>
      <c r="B55" s="9" t="s">
        <v>233</v>
      </c>
      <c r="C55" s="9" t="s">
        <v>21</v>
      </c>
      <c r="D55" s="9" t="s">
        <v>22</v>
      </c>
      <c r="E55" s="9" t="s">
        <v>23</v>
      </c>
      <c r="F55" s="9">
        <v>5000</v>
      </c>
      <c r="G55" s="9" t="s">
        <v>24</v>
      </c>
      <c r="H55" s="9" t="s">
        <v>234</v>
      </c>
      <c r="I55" s="9" t="s">
        <v>235</v>
      </c>
      <c r="J55" s="9" t="s">
        <v>236</v>
      </c>
      <c r="K55" s="9">
        <v>2017</v>
      </c>
      <c r="L55" s="9" t="s">
        <v>35</v>
      </c>
      <c r="M55" s="9" t="s">
        <v>237</v>
      </c>
      <c r="N55" s="9">
        <v>4.1700000000000001E-2</v>
      </c>
      <c r="O55" s="9" t="s">
        <v>30</v>
      </c>
      <c r="P55" s="9" t="s">
        <v>238</v>
      </c>
      <c r="Q55" s="9">
        <v>0.1042</v>
      </c>
    </row>
    <row r="56" spans="1:17" s="2" customFormat="1" ht="15.95" customHeight="1">
      <c r="A56" s="9">
        <f>53</f>
        <v>53</v>
      </c>
      <c r="B56" s="9" t="s">
        <v>239</v>
      </c>
      <c r="C56" s="9" t="s">
        <v>21</v>
      </c>
      <c r="D56" s="9" t="s">
        <v>22</v>
      </c>
      <c r="E56" s="9" t="s">
        <v>23</v>
      </c>
      <c r="F56" s="9">
        <v>5000</v>
      </c>
      <c r="G56" s="9" t="s">
        <v>24</v>
      </c>
      <c r="H56" s="9" t="s">
        <v>234</v>
      </c>
      <c r="I56" s="9" t="s">
        <v>235</v>
      </c>
      <c r="J56" s="9" t="s">
        <v>240</v>
      </c>
      <c r="K56" s="9">
        <v>2017</v>
      </c>
      <c r="L56" s="9" t="s">
        <v>38</v>
      </c>
      <c r="M56" s="9" t="s">
        <v>241</v>
      </c>
      <c r="N56" s="9">
        <v>6.25E-2</v>
      </c>
      <c r="O56" s="9" t="s">
        <v>30</v>
      </c>
      <c r="P56" s="9" t="s">
        <v>241</v>
      </c>
      <c r="Q56" s="9">
        <v>6.25E-2</v>
      </c>
    </row>
    <row r="57" spans="1:17" s="2" customFormat="1" ht="15.95" customHeight="1">
      <c r="A57" s="9">
        <f>54</f>
        <v>54</v>
      </c>
      <c r="B57" s="9" t="s">
        <v>242</v>
      </c>
      <c r="C57" s="9" t="s">
        <v>21</v>
      </c>
      <c r="D57" s="9" t="s">
        <v>22</v>
      </c>
      <c r="E57" s="9" t="s">
        <v>23</v>
      </c>
      <c r="F57" s="9">
        <v>5000</v>
      </c>
      <c r="G57" s="9" t="s">
        <v>24</v>
      </c>
      <c r="H57" s="9" t="s">
        <v>234</v>
      </c>
      <c r="I57" s="9" t="s">
        <v>243</v>
      </c>
      <c r="J57" s="9" t="s">
        <v>244</v>
      </c>
      <c r="K57" s="9">
        <v>2018</v>
      </c>
      <c r="L57" s="9" t="s">
        <v>35</v>
      </c>
      <c r="M57" s="9" t="s">
        <v>245</v>
      </c>
      <c r="N57" s="9">
        <v>0.06</v>
      </c>
      <c r="O57" s="9" t="s">
        <v>30</v>
      </c>
      <c r="P57" s="9" t="s">
        <v>245</v>
      </c>
      <c r="Q57" s="9">
        <v>0.06</v>
      </c>
    </row>
    <row r="58" spans="1:17" s="2" customFormat="1" ht="15.95" customHeight="1">
      <c r="A58" s="9">
        <f>55</f>
        <v>55</v>
      </c>
      <c r="B58" s="9" t="s">
        <v>246</v>
      </c>
      <c r="C58" s="9" t="s">
        <v>33</v>
      </c>
      <c r="D58" s="9" t="s">
        <v>22</v>
      </c>
      <c r="E58" s="9" t="s">
        <v>23</v>
      </c>
      <c r="F58" s="9">
        <v>5000</v>
      </c>
      <c r="G58" s="9" t="s">
        <v>24</v>
      </c>
      <c r="H58" s="9" t="s">
        <v>234</v>
      </c>
      <c r="I58" s="9" t="s">
        <v>247</v>
      </c>
      <c r="J58" s="9" t="s">
        <v>248</v>
      </c>
      <c r="K58" s="9">
        <v>2018</v>
      </c>
      <c r="L58" s="9" t="s">
        <v>35</v>
      </c>
      <c r="M58" s="9" t="s">
        <v>249</v>
      </c>
      <c r="N58" s="9">
        <v>0.08</v>
      </c>
      <c r="O58" s="9" t="s">
        <v>30</v>
      </c>
      <c r="P58" s="9" t="s">
        <v>250</v>
      </c>
      <c r="Q58" s="9">
        <v>0.12</v>
      </c>
    </row>
    <row r="59" spans="1:17" s="2" customFormat="1" ht="15.95" customHeight="1">
      <c r="A59" s="9">
        <f>56</f>
        <v>56</v>
      </c>
      <c r="B59" s="9" t="s">
        <v>251</v>
      </c>
      <c r="C59" s="9" t="s">
        <v>21</v>
      </c>
      <c r="D59" s="9" t="s">
        <v>22</v>
      </c>
      <c r="E59" s="9" t="s">
        <v>23</v>
      </c>
      <c r="F59" s="9">
        <v>5000</v>
      </c>
      <c r="G59" s="9" t="s">
        <v>24</v>
      </c>
      <c r="H59" s="9" t="s">
        <v>234</v>
      </c>
      <c r="I59" s="9" t="s">
        <v>247</v>
      </c>
      <c r="J59" s="9" t="s">
        <v>252</v>
      </c>
      <c r="K59" s="9">
        <v>2018</v>
      </c>
      <c r="L59" s="9" t="s">
        <v>35</v>
      </c>
      <c r="M59" s="9" t="s">
        <v>253</v>
      </c>
      <c r="N59" s="9">
        <v>0.1</v>
      </c>
      <c r="O59" s="9" t="s">
        <v>30</v>
      </c>
      <c r="P59" s="9" t="s">
        <v>254</v>
      </c>
      <c r="Q59" s="9">
        <v>0.2</v>
      </c>
    </row>
    <row r="60" spans="1:17" s="2" customFormat="1" ht="15.95" customHeight="1">
      <c r="A60" s="9">
        <f>57</f>
        <v>57</v>
      </c>
      <c r="B60" s="9" t="s">
        <v>255</v>
      </c>
      <c r="C60" s="9" t="s">
        <v>33</v>
      </c>
      <c r="D60" s="9" t="s">
        <v>22</v>
      </c>
      <c r="E60" s="9" t="s">
        <v>23</v>
      </c>
      <c r="F60" s="9">
        <v>5000</v>
      </c>
      <c r="G60" s="9" t="s">
        <v>24</v>
      </c>
      <c r="H60" s="9" t="s">
        <v>234</v>
      </c>
      <c r="I60" s="9" t="s">
        <v>256</v>
      </c>
      <c r="J60" s="9" t="s">
        <v>257</v>
      </c>
      <c r="K60" s="9">
        <v>2019</v>
      </c>
      <c r="L60" s="9" t="s">
        <v>35</v>
      </c>
      <c r="M60" s="9" t="s">
        <v>258</v>
      </c>
      <c r="N60" s="9">
        <v>3.6400000000000002E-2</v>
      </c>
      <c r="O60" s="9" t="s">
        <v>30</v>
      </c>
      <c r="P60" s="9" t="s">
        <v>259</v>
      </c>
      <c r="Q60" s="9">
        <v>7.2700000000000001E-2</v>
      </c>
    </row>
    <row r="61" spans="1:17" s="2" customFormat="1" ht="15.95" customHeight="1">
      <c r="A61" s="9">
        <f>58</f>
        <v>58</v>
      </c>
      <c r="B61" s="9" t="s">
        <v>260</v>
      </c>
      <c r="C61" s="9" t="s">
        <v>21</v>
      </c>
      <c r="D61" s="9" t="s">
        <v>22</v>
      </c>
      <c r="E61" s="9" t="s">
        <v>23</v>
      </c>
      <c r="F61" s="9">
        <v>5000</v>
      </c>
      <c r="G61" s="9" t="s">
        <v>24</v>
      </c>
      <c r="H61" s="9" t="s">
        <v>234</v>
      </c>
      <c r="I61" s="9" t="s">
        <v>261</v>
      </c>
      <c r="J61" s="9" t="s">
        <v>262</v>
      </c>
      <c r="K61" s="9">
        <v>2019</v>
      </c>
      <c r="L61" s="9" t="s">
        <v>35</v>
      </c>
      <c r="M61" s="9" t="s">
        <v>263</v>
      </c>
      <c r="N61" s="9">
        <v>5.45E-2</v>
      </c>
      <c r="O61" s="9" t="s">
        <v>30</v>
      </c>
      <c r="P61" s="9" t="s">
        <v>264</v>
      </c>
      <c r="Q61" s="9">
        <v>0.1273</v>
      </c>
    </row>
    <row r="62" spans="1:17" s="2" customFormat="1" ht="15.95" customHeight="1">
      <c r="A62" s="9">
        <f>59</f>
        <v>59</v>
      </c>
      <c r="B62" s="9" t="s">
        <v>265</v>
      </c>
      <c r="C62" s="9" t="s">
        <v>33</v>
      </c>
      <c r="D62" s="9" t="s">
        <v>22</v>
      </c>
      <c r="E62" s="9" t="s">
        <v>23</v>
      </c>
      <c r="F62" s="9">
        <v>5000</v>
      </c>
      <c r="G62" s="9" t="s">
        <v>24</v>
      </c>
      <c r="H62" s="9" t="s">
        <v>234</v>
      </c>
      <c r="I62" s="9" t="s">
        <v>261</v>
      </c>
      <c r="J62" s="9" t="s">
        <v>266</v>
      </c>
      <c r="K62" s="9">
        <v>2019</v>
      </c>
      <c r="L62" s="9" t="s">
        <v>38</v>
      </c>
      <c r="M62" s="9" t="s">
        <v>259</v>
      </c>
      <c r="N62" s="9">
        <v>7.2700000000000001E-2</v>
      </c>
      <c r="O62" s="9" t="s">
        <v>30</v>
      </c>
      <c r="P62" s="9" t="s">
        <v>258</v>
      </c>
      <c r="Q62" s="9">
        <v>3.6400000000000002E-2</v>
      </c>
    </row>
    <row r="63" spans="1:17" s="2" customFormat="1" ht="15.95" customHeight="1">
      <c r="A63" s="9">
        <f>60</f>
        <v>60</v>
      </c>
      <c r="B63" s="9" t="s">
        <v>267</v>
      </c>
      <c r="C63" s="9" t="s">
        <v>33</v>
      </c>
      <c r="D63" s="9" t="s">
        <v>22</v>
      </c>
      <c r="E63" s="9" t="s">
        <v>23</v>
      </c>
      <c r="F63" s="9">
        <v>5000</v>
      </c>
      <c r="G63" s="9" t="s">
        <v>24</v>
      </c>
      <c r="H63" s="9" t="s">
        <v>268</v>
      </c>
      <c r="I63" s="9" t="s">
        <v>269</v>
      </c>
      <c r="J63" s="9" t="s">
        <v>270</v>
      </c>
      <c r="K63" s="9">
        <v>2017</v>
      </c>
      <c r="L63" s="9" t="s">
        <v>35</v>
      </c>
      <c r="M63" s="9" t="s">
        <v>271</v>
      </c>
      <c r="N63" s="9">
        <v>1.49E-2</v>
      </c>
      <c r="O63" s="9" t="s">
        <v>30</v>
      </c>
      <c r="P63" s="9" t="s">
        <v>272</v>
      </c>
      <c r="Q63" s="9">
        <v>4.48E-2</v>
      </c>
    </row>
    <row r="64" spans="1:17" s="2" customFormat="1" ht="15.95" customHeight="1">
      <c r="A64" s="9">
        <f>61</f>
        <v>61</v>
      </c>
      <c r="B64" s="9" t="s">
        <v>273</v>
      </c>
      <c r="C64" s="9" t="s">
        <v>33</v>
      </c>
      <c r="D64" s="9" t="s">
        <v>22</v>
      </c>
      <c r="E64" s="9" t="s">
        <v>23</v>
      </c>
      <c r="F64" s="9">
        <v>5000</v>
      </c>
      <c r="G64" s="9" t="s">
        <v>24</v>
      </c>
      <c r="H64" s="9" t="s">
        <v>268</v>
      </c>
      <c r="I64" s="9" t="s">
        <v>274</v>
      </c>
      <c r="J64" s="9" t="s">
        <v>275</v>
      </c>
      <c r="K64" s="9">
        <v>2017</v>
      </c>
      <c r="L64" s="9" t="s">
        <v>35</v>
      </c>
      <c r="M64" s="9" t="s">
        <v>276</v>
      </c>
      <c r="N64" s="9">
        <v>5.9700000000000003E-2</v>
      </c>
      <c r="O64" s="9" t="s">
        <v>30</v>
      </c>
      <c r="P64" s="9" t="s">
        <v>276</v>
      </c>
      <c r="Q64" s="9">
        <v>5.9700000000000003E-2</v>
      </c>
    </row>
    <row r="65" spans="1:17" s="2" customFormat="1" ht="15.95" customHeight="1">
      <c r="A65" s="9">
        <f>62</f>
        <v>62</v>
      </c>
      <c r="B65" s="9" t="s">
        <v>277</v>
      </c>
      <c r="C65" s="9" t="s">
        <v>21</v>
      </c>
      <c r="D65" s="9" t="s">
        <v>22</v>
      </c>
      <c r="E65" s="9" t="s">
        <v>23</v>
      </c>
      <c r="F65" s="9">
        <v>5000</v>
      </c>
      <c r="G65" s="9" t="s">
        <v>24</v>
      </c>
      <c r="H65" s="9" t="s">
        <v>268</v>
      </c>
      <c r="I65" s="9" t="s">
        <v>274</v>
      </c>
      <c r="J65" s="9" t="s">
        <v>278</v>
      </c>
      <c r="K65" s="9">
        <v>2017</v>
      </c>
      <c r="L65" s="9" t="s">
        <v>35</v>
      </c>
      <c r="M65" s="9" t="s">
        <v>279</v>
      </c>
      <c r="N65" s="9">
        <v>7.46E-2</v>
      </c>
      <c r="O65" s="9" t="s">
        <v>30</v>
      </c>
      <c r="P65" s="9" t="s">
        <v>280</v>
      </c>
      <c r="Q65" s="9">
        <v>0.14929999999999999</v>
      </c>
    </row>
    <row r="66" spans="1:17" s="2" customFormat="1" ht="15.95" customHeight="1">
      <c r="A66" s="9">
        <f>63</f>
        <v>63</v>
      </c>
      <c r="B66" s="9" t="s">
        <v>281</v>
      </c>
      <c r="C66" s="9" t="s">
        <v>33</v>
      </c>
      <c r="D66" s="9" t="s">
        <v>22</v>
      </c>
      <c r="E66" s="9" t="s">
        <v>23</v>
      </c>
      <c r="F66" s="9">
        <v>5000</v>
      </c>
      <c r="G66" s="9" t="s">
        <v>24</v>
      </c>
      <c r="H66" s="9" t="s">
        <v>268</v>
      </c>
      <c r="I66" s="9" t="s">
        <v>282</v>
      </c>
      <c r="J66" s="9" t="s">
        <v>283</v>
      </c>
      <c r="K66" s="9">
        <v>2018</v>
      </c>
      <c r="L66" s="9" t="s">
        <v>35</v>
      </c>
      <c r="M66" s="9" t="s">
        <v>284</v>
      </c>
      <c r="N66" s="9">
        <v>1.3899999999999999E-2</v>
      </c>
      <c r="O66" s="9" t="s">
        <v>30</v>
      </c>
      <c r="P66" s="9" t="s">
        <v>285</v>
      </c>
      <c r="Q66" s="9">
        <v>2.7799999999999998E-2</v>
      </c>
    </row>
    <row r="67" spans="1:17" s="2" customFormat="1" ht="15.95" customHeight="1">
      <c r="A67" s="9">
        <f>64</f>
        <v>64</v>
      </c>
      <c r="B67" s="9" t="s">
        <v>286</v>
      </c>
      <c r="C67" s="9" t="s">
        <v>33</v>
      </c>
      <c r="D67" s="9" t="s">
        <v>22</v>
      </c>
      <c r="E67" s="9" t="s">
        <v>23</v>
      </c>
      <c r="F67" s="9">
        <v>5000</v>
      </c>
      <c r="G67" s="9" t="s">
        <v>24</v>
      </c>
      <c r="H67" s="9" t="s">
        <v>268</v>
      </c>
      <c r="I67" s="9" t="s">
        <v>282</v>
      </c>
      <c r="J67" s="9" t="s">
        <v>287</v>
      </c>
      <c r="K67" s="9">
        <v>2018</v>
      </c>
      <c r="L67" s="9" t="s">
        <v>35</v>
      </c>
      <c r="M67" s="9" t="s">
        <v>288</v>
      </c>
      <c r="N67" s="9">
        <v>6.9400000000000003E-2</v>
      </c>
      <c r="O67" s="9" t="s">
        <v>30</v>
      </c>
      <c r="P67" s="9" t="s">
        <v>289</v>
      </c>
      <c r="Q67" s="9">
        <v>5.5599999999999997E-2</v>
      </c>
    </row>
    <row r="68" spans="1:17" s="2" customFormat="1" ht="15.95" customHeight="1">
      <c r="A68" s="9">
        <f>65</f>
        <v>65</v>
      </c>
      <c r="B68" s="9" t="s">
        <v>290</v>
      </c>
      <c r="C68" s="9" t="s">
        <v>33</v>
      </c>
      <c r="D68" s="9" t="s">
        <v>22</v>
      </c>
      <c r="E68" s="9" t="s">
        <v>23</v>
      </c>
      <c r="F68" s="9">
        <v>5000</v>
      </c>
      <c r="G68" s="9" t="s">
        <v>24</v>
      </c>
      <c r="H68" s="9" t="s">
        <v>268</v>
      </c>
      <c r="I68" s="9" t="s">
        <v>291</v>
      </c>
      <c r="J68" s="9" t="s">
        <v>292</v>
      </c>
      <c r="K68" s="9">
        <v>2018</v>
      </c>
      <c r="L68" s="9" t="s">
        <v>35</v>
      </c>
      <c r="M68" s="9" t="s">
        <v>293</v>
      </c>
      <c r="N68" s="9">
        <v>8.3299999999999999E-2</v>
      </c>
      <c r="O68" s="9" t="s">
        <v>30</v>
      </c>
      <c r="P68" s="9" t="s">
        <v>294</v>
      </c>
      <c r="Q68" s="9">
        <v>4.1700000000000001E-2</v>
      </c>
    </row>
    <row r="69" spans="1:17" s="2" customFormat="1" ht="15.95" customHeight="1">
      <c r="A69" s="9">
        <f>66</f>
        <v>66</v>
      </c>
      <c r="B69" s="9" t="s">
        <v>295</v>
      </c>
      <c r="C69" s="9" t="s">
        <v>33</v>
      </c>
      <c r="D69" s="9" t="s">
        <v>22</v>
      </c>
      <c r="E69" s="9" t="s">
        <v>23</v>
      </c>
      <c r="F69" s="9">
        <v>5000</v>
      </c>
      <c r="G69" s="9" t="s">
        <v>24</v>
      </c>
      <c r="H69" s="9" t="s">
        <v>268</v>
      </c>
      <c r="I69" s="9" t="s">
        <v>296</v>
      </c>
      <c r="J69" s="9" t="s">
        <v>297</v>
      </c>
      <c r="K69" s="9">
        <v>2019</v>
      </c>
      <c r="L69" s="9" t="s">
        <v>35</v>
      </c>
      <c r="M69" s="9" t="s">
        <v>298</v>
      </c>
      <c r="N69" s="9">
        <v>9.4600000000000004E-2</v>
      </c>
      <c r="O69" s="9" t="s">
        <v>30</v>
      </c>
      <c r="P69" s="9" t="s">
        <v>299</v>
      </c>
      <c r="Q69" s="9">
        <v>2.7E-2</v>
      </c>
    </row>
    <row r="70" spans="1:17" s="2" customFormat="1" ht="15.95" customHeight="1">
      <c r="A70" s="9">
        <f>67</f>
        <v>67</v>
      </c>
      <c r="B70" s="9" t="s">
        <v>300</v>
      </c>
      <c r="C70" s="9" t="s">
        <v>33</v>
      </c>
      <c r="D70" s="9" t="s">
        <v>22</v>
      </c>
      <c r="E70" s="9" t="s">
        <v>23</v>
      </c>
      <c r="F70" s="9">
        <v>5000</v>
      </c>
      <c r="G70" s="9" t="s">
        <v>24</v>
      </c>
      <c r="H70" s="9" t="s">
        <v>268</v>
      </c>
      <c r="I70" s="9" t="s">
        <v>296</v>
      </c>
      <c r="J70" s="9" t="s">
        <v>301</v>
      </c>
      <c r="K70" s="9">
        <v>2019</v>
      </c>
      <c r="L70" s="9" t="s">
        <v>35</v>
      </c>
      <c r="M70" s="9" t="s">
        <v>302</v>
      </c>
      <c r="N70" s="9">
        <v>8.1100000000000005E-2</v>
      </c>
      <c r="O70" s="9" t="s">
        <v>30</v>
      </c>
      <c r="P70" s="9" t="s">
        <v>303</v>
      </c>
      <c r="Q70" s="9">
        <v>1.35E-2</v>
      </c>
    </row>
    <row r="71" spans="1:17" s="2" customFormat="1" ht="15.95" customHeight="1">
      <c r="A71" s="9">
        <f>68</f>
        <v>68</v>
      </c>
      <c r="B71" s="9" t="s">
        <v>304</v>
      </c>
      <c r="C71" s="9" t="s">
        <v>21</v>
      </c>
      <c r="D71" s="9" t="s">
        <v>22</v>
      </c>
      <c r="E71" s="9" t="s">
        <v>23</v>
      </c>
      <c r="F71" s="9">
        <v>5000</v>
      </c>
      <c r="G71" s="9" t="s">
        <v>24</v>
      </c>
      <c r="H71" s="9" t="s">
        <v>268</v>
      </c>
      <c r="I71" s="9" t="s">
        <v>296</v>
      </c>
      <c r="J71" s="9" t="s">
        <v>305</v>
      </c>
      <c r="K71" s="9">
        <v>2019</v>
      </c>
      <c r="L71" s="9" t="s">
        <v>35</v>
      </c>
      <c r="M71" s="9" t="s">
        <v>306</v>
      </c>
      <c r="N71" s="9">
        <v>6.7599999999999993E-2</v>
      </c>
      <c r="O71" s="9" t="s">
        <v>30</v>
      </c>
      <c r="P71" s="9" t="s">
        <v>298</v>
      </c>
      <c r="Q71" s="9">
        <v>9.4600000000000004E-2</v>
      </c>
    </row>
    <row r="72" spans="1:17" s="2" customFormat="1" ht="15.95" customHeight="1">
      <c r="A72" s="9">
        <f>69</f>
        <v>69</v>
      </c>
      <c r="B72" s="9" t="s">
        <v>307</v>
      </c>
      <c r="C72" s="9" t="s">
        <v>33</v>
      </c>
      <c r="D72" s="9" t="s">
        <v>22</v>
      </c>
      <c r="E72" s="9" t="s">
        <v>23</v>
      </c>
      <c r="F72" s="9">
        <v>5000</v>
      </c>
      <c r="G72" s="9" t="s">
        <v>24</v>
      </c>
      <c r="H72" s="9" t="s">
        <v>268</v>
      </c>
      <c r="I72" s="9" t="s">
        <v>296</v>
      </c>
      <c r="J72" s="9" t="s">
        <v>308</v>
      </c>
      <c r="K72" s="9">
        <v>2019</v>
      </c>
      <c r="L72" s="9" t="s">
        <v>35</v>
      </c>
      <c r="M72" s="9" t="s">
        <v>303</v>
      </c>
      <c r="N72" s="9">
        <v>1.35E-2</v>
      </c>
      <c r="O72" s="9" t="s">
        <v>30</v>
      </c>
      <c r="P72" s="9" t="s">
        <v>309</v>
      </c>
      <c r="Q72" s="9">
        <v>0.1757</v>
      </c>
    </row>
  </sheetData>
  <mergeCells count="2">
    <mergeCell ref="A1:Q1"/>
    <mergeCell ref="C2:E2"/>
  </mergeCells>
  <phoneticPr fontId="22" type="noConversion"/>
  <pageMargins left="0.71" right="0.71" top="0.75" bottom="0.75" header="0.31" footer="0.31"/>
  <pageSetup paperSize="9" scale="88" orientation="landscape" horizontalDpi="1200" verticalDpi="1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Macintosh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Xeon</dc:creator>
  <cp:lastModifiedBy>user</cp:lastModifiedBy>
  <cp:revision>1</cp:revision>
  <cp:lastPrinted>2015-10-19T01:36:29Z</cp:lastPrinted>
  <dcterms:created xsi:type="dcterms:W3CDTF">2015-10-17T09:19:10Z</dcterms:created>
  <dcterms:modified xsi:type="dcterms:W3CDTF">2020-12-11T10:37:19Z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